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0" windowWidth="15480" windowHeight="11640" activeTab="2"/>
  </bookViews>
  <sheets>
    <sheet name="Общий" sheetId="1" r:id="rId1"/>
    <sheet name="10-11" sheetId="2" r:id="rId2"/>
    <sheet name="5-7" sheetId="3" r:id="rId3"/>
    <sheet name="8-9" sheetId="4" r:id="rId4"/>
    <sheet name="10-11проф.ОШ" sheetId="5" r:id="rId5"/>
    <sheet name="5-7ОШ1" sheetId="6" r:id="rId6"/>
    <sheet name="10-2 с подгр." sheetId="7" r:id="rId7"/>
  </sheets>
  <calcPr calcId="125725"/>
</workbook>
</file>

<file path=xl/calcChain.xml><?xml version="1.0" encoding="utf-8"?>
<calcChain xmlns="http://schemas.openxmlformats.org/spreadsheetml/2006/main">
  <c r="H70" i="5"/>
  <c r="H69"/>
  <c r="G51"/>
  <c r="G39"/>
  <c r="G38"/>
  <c r="G37"/>
  <c r="G36"/>
  <c r="G25"/>
  <c r="G24"/>
  <c r="E24"/>
  <c r="F69"/>
  <c r="E58" i="4"/>
  <c r="D58"/>
  <c r="E44"/>
  <c r="F44"/>
  <c r="G44"/>
  <c r="G58" s="1"/>
  <c r="D44"/>
  <c r="E52" i="6"/>
  <c r="D52"/>
  <c r="J62" i="7" l="1"/>
  <c r="J57"/>
  <c r="J58"/>
  <c r="J59"/>
  <c r="E62"/>
  <c r="G62"/>
  <c r="E68"/>
  <c r="I68"/>
  <c r="H68"/>
  <c r="D68"/>
  <c r="J67"/>
  <c r="J66"/>
  <c r="J65"/>
  <c r="J64"/>
  <c r="J63"/>
  <c r="I62"/>
  <c r="H62"/>
  <c r="D62"/>
  <c r="J61"/>
  <c r="J60"/>
  <c r="J56"/>
  <c r="J55"/>
  <c r="J54"/>
  <c r="J53"/>
  <c r="I50"/>
  <c r="F50"/>
  <c r="H49"/>
  <c r="H50" s="1"/>
  <c r="D49"/>
  <c r="D50" s="1"/>
  <c r="J48"/>
  <c r="J47"/>
  <c r="J46"/>
  <c r="J45"/>
  <c r="J43"/>
  <c r="I42"/>
  <c r="H42"/>
  <c r="F42"/>
  <c r="D42"/>
  <c r="J41"/>
  <c r="J40"/>
  <c r="I36"/>
  <c r="I37" s="1"/>
  <c r="H36"/>
  <c r="H37" s="1"/>
  <c r="F36"/>
  <c r="F37" s="1"/>
  <c r="D36"/>
  <c r="D37" s="1"/>
  <c r="J35"/>
  <c r="J34"/>
  <c r="J33"/>
  <c r="J32"/>
  <c r="J31"/>
  <c r="J30"/>
  <c r="J29"/>
  <c r="J28"/>
  <c r="J27"/>
  <c r="J26"/>
  <c r="I24"/>
  <c r="I51" s="1"/>
  <c r="H24"/>
  <c r="H25" s="1"/>
  <c r="H39" s="1"/>
  <c r="H52" s="1"/>
  <c r="F24"/>
  <c r="F38" s="1"/>
  <c r="F51" s="1"/>
  <c r="D24"/>
  <c r="D25" s="1"/>
  <c r="D39" s="1"/>
  <c r="J23"/>
  <c r="J22"/>
  <c r="J21"/>
  <c r="J20"/>
  <c r="J19"/>
  <c r="J18"/>
  <c r="J17"/>
  <c r="J16"/>
  <c r="J15"/>
  <c r="J14"/>
  <c r="J13"/>
  <c r="J12"/>
  <c r="J11"/>
  <c r="J10"/>
  <c r="J9"/>
  <c r="J8"/>
  <c r="J7"/>
  <c r="E30" i="4"/>
  <c r="F30"/>
  <c r="G30"/>
  <c r="H30"/>
  <c r="D30"/>
  <c r="E29"/>
  <c r="F29"/>
  <c r="G29"/>
  <c r="D29"/>
  <c r="F34" i="6"/>
  <c r="F33"/>
  <c r="E33"/>
  <c r="D34"/>
  <c r="D33"/>
  <c r="J42" i="7" l="1"/>
  <c r="J68"/>
  <c r="I25"/>
  <c r="I39" s="1"/>
  <c r="I52" s="1"/>
  <c r="J24"/>
  <c r="F25"/>
  <c r="F39" s="1"/>
  <c r="J37"/>
  <c r="J25"/>
  <c r="D52"/>
  <c r="J50"/>
  <c r="J36"/>
  <c r="D38"/>
  <c r="H38"/>
  <c r="J49"/>
  <c r="H51"/>
  <c r="I38"/>
  <c r="E38" i="5"/>
  <c r="E36"/>
  <c r="H55"/>
  <c r="H56"/>
  <c r="H57"/>
  <c r="F52" i="7" l="1"/>
  <c r="J39"/>
  <c r="J52"/>
  <c r="J70" s="1"/>
  <c r="D51"/>
  <c r="J38"/>
  <c r="J51" s="1"/>
  <c r="G48" i="6"/>
  <c r="F51"/>
  <c r="F52" s="1"/>
  <c r="E51"/>
  <c r="D51"/>
  <c r="G50"/>
  <c r="G49"/>
  <c r="G47"/>
  <c r="G46"/>
  <c r="G45"/>
  <c r="G44"/>
  <c r="G41"/>
  <c r="G40"/>
  <c r="G38"/>
  <c r="G37"/>
  <c r="G36"/>
  <c r="G35"/>
  <c r="F43"/>
  <c r="E34"/>
  <c r="E43" s="1"/>
  <c r="D43"/>
  <c r="G43" s="1"/>
  <c r="F42"/>
  <c r="E42"/>
  <c r="D42"/>
  <c r="G32"/>
  <c r="G31"/>
  <c r="G30"/>
  <c r="G29"/>
  <c r="G28"/>
  <c r="G27"/>
  <c r="G26"/>
  <c r="G25"/>
  <c r="G24"/>
  <c r="G20"/>
  <c r="G19"/>
  <c r="G18"/>
  <c r="G17"/>
  <c r="G16"/>
  <c r="G15"/>
  <c r="G14"/>
  <c r="G13"/>
  <c r="G12"/>
  <c r="G11"/>
  <c r="G10"/>
  <c r="G9"/>
  <c r="G8"/>
  <c r="G7"/>
  <c r="H30" i="5"/>
  <c r="E37"/>
  <c r="E25"/>
  <c r="H29"/>
  <c r="G67"/>
  <c r="F67"/>
  <c r="E67"/>
  <c r="D67"/>
  <c r="D69" s="1"/>
  <c r="H66"/>
  <c r="H65"/>
  <c r="H64"/>
  <c r="H63"/>
  <c r="H62"/>
  <c r="G61"/>
  <c r="F61"/>
  <c r="E61"/>
  <c r="D61"/>
  <c r="H60"/>
  <c r="H59"/>
  <c r="H58"/>
  <c r="H54"/>
  <c r="H53"/>
  <c r="G50"/>
  <c r="E50"/>
  <c r="F49"/>
  <c r="F50" s="1"/>
  <c r="D49"/>
  <c r="H48"/>
  <c r="H47"/>
  <c r="H46"/>
  <c r="H45"/>
  <c r="H43"/>
  <c r="G42"/>
  <c r="F42"/>
  <c r="E42"/>
  <c r="D42"/>
  <c r="H41"/>
  <c r="H40"/>
  <c r="F36"/>
  <c r="F37" s="1"/>
  <c r="D36"/>
  <c r="H35"/>
  <c r="H34"/>
  <c r="H33"/>
  <c r="H32"/>
  <c r="H31"/>
  <c r="H28"/>
  <c r="H27"/>
  <c r="H26"/>
  <c r="F24"/>
  <c r="D24"/>
  <c r="H23"/>
  <c r="H22"/>
  <c r="H21"/>
  <c r="H20"/>
  <c r="H19"/>
  <c r="H18"/>
  <c r="H17"/>
  <c r="H16"/>
  <c r="H15"/>
  <c r="H14"/>
  <c r="H13"/>
  <c r="H12"/>
  <c r="H11"/>
  <c r="H10"/>
  <c r="H9"/>
  <c r="H8"/>
  <c r="H7"/>
  <c r="G24" i="2"/>
  <c r="G25" s="1"/>
  <c r="F51" i="5" l="1"/>
  <c r="H49"/>
  <c r="H67"/>
  <c r="G51" i="6"/>
  <c r="G52" s="1"/>
  <c r="G42"/>
  <c r="G33"/>
  <c r="G34"/>
  <c r="D38" i="5"/>
  <c r="G52"/>
  <c r="G69" s="1"/>
  <c r="E39"/>
  <c r="E52" s="1"/>
  <c r="E69" s="1"/>
  <c r="H25"/>
  <c r="H61"/>
  <c r="H24"/>
  <c r="D25"/>
  <c r="H36"/>
  <c r="D37"/>
  <c r="H37" s="1"/>
  <c r="H42"/>
  <c r="F25"/>
  <c r="F39" s="1"/>
  <c r="F52" s="1"/>
  <c r="D50"/>
  <c r="D51"/>
  <c r="H50"/>
  <c r="E51"/>
  <c r="F38"/>
  <c r="H62" i="2"/>
  <c r="D60"/>
  <c r="E60"/>
  <c r="F60"/>
  <c r="G60"/>
  <c r="H60" s="1"/>
  <c r="D52" i="4"/>
  <c r="E52"/>
  <c r="F52"/>
  <c r="F58" s="1"/>
  <c r="G52"/>
  <c r="H37"/>
  <c r="H35"/>
  <c r="H36"/>
  <c r="G39"/>
  <c r="F39"/>
  <c r="G37"/>
  <c r="F37"/>
  <c r="H52" l="1"/>
  <c r="D39" i="5"/>
  <c r="H38"/>
  <c r="H51" s="1"/>
  <c r="G38" i="2"/>
  <c r="G39" s="1"/>
  <c r="F38"/>
  <c r="E38"/>
  <c r="D38"/>
  <c r="F24"/>
  <c r="F25" s="1"/>
  <c r="E24"/>
  <c r="E25" s="1"/>
  <c r="G52"/>
  <c r="E52"/>
  <c r="H50"/>
  <c r="H34"/>
  <c r="H30"/>
  <c r="D52" i="5" l="1"/>
  <c r="H39"/>
  <c r="H52" s="1"/>
  <c r="H56" i="4"/>
  <c r="H53"/>
  <c r="H54"/>
  <c r="H55"/>
  <c r="H47"/>
  <c r="H48"/>
  <c r="H51"/>
  <c r="H41"/>
  <c r="D34"/>
  <c r="E34"/>
  <c r="F34"/>
  <c r="F38" s="1"/>
  <c r="G34"/>
  <c r="G41" i="3"/>
  <c r="G40"/>
  <c r="D57"/>
  <c r="E57"/>
  <c r="F57"/>
  <c r="G55"/>
  <c r="G56"/>
  <c r="G46"/>
  <c r="G50"/>
  <c r="G51"/>
  <c r="G53"/>
  <c r="G54"/>
  <c r="G27"/>
  <c r="G38"/>
  <c r="H50" i="4"/>
  <c r="H49"/>
  <c r="H46"/>
  <c r="H45"/>
  <c r="H43"/>
  <c r="H42"/>
  <c r="H40"/>
  <c r="H33"/>
  <c r="H32"/>
  <c r="H31"/>
  <c r="E39"/>
  <c r="D39"/>
  <c r="H39" s="1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E39" i="2"/>
  <c r="D24"/>
  <c r="D25" s="1"/>
  <c r="H55"/>
  <c r="H56"/>
  <c r="H57"/>
  <c r="H59"/>
  <c r="G52" i="3"/>
  <c r="G48"/>
  <c r="G45"/>
  <c r="G47"/>
  <c r="G49"/>
  <c r="G44"/>
  <c r="G37"/>
  <c r="G36"/>
  <c r="G35"/>
  <c r="F34"/>
  <c r="F43" s="1"/>
  <c r="E34"/>
  <c r="E43" s="1"/>
  <c r="D34"/>
  <c r="D43" s="1"/>
  <c r="F33"/>
  <c r="F42" s="1"/>
  <c r="E33"/>
  <c r="E42" s="1"/>
  <c r="D33"/>
  <c r="D42" s="1"/>
  <c r="G32"/>
  <c r="G31"/>
  <c r="G30"/>
  <c r="G29"/>
  <c r="G28"/>
  <c r="G26"/>
  <c r="G25"/>
  <c r="G24"/>
  <c r="G20"/>
  <c r="G19"/>
  <c r="G18"/>
  <c r="G17"/>
  <c r="G16"/>
  <c r="G15"/>
  <c r="G14"/>
  <c r="G13"/>
  <c r="G12"/>
  <c r="G11"/>
  <c r="G10"/>
  <c r="G9"/>
  <c r="G8"/>
  <c r="G7"/>
  <c r="F51" i="2"/>
  <c r="F52" s="1"/>
  <c r="D51"/>
  <c r="D52" s="1"/>
  <c r="H61"/>
  <c r="H58"/>
  <c r="H63"/>
  <c r="H64"/>
  <c r="H65"/>
  <c r="G66"/>
  <c r="F66"/>
  <c r="E66"/>
  <c r="D66"/>
  <c r="H49"/>
  <c r="H44" i="4" l="1"/>
  <c r="H58" s="1"/>
  <c r="G43" i="3"/>
  <c r="H52" i="2"/>
  <c r="D38" i="4"/>
  <c r="G38"/>
  <c r="H34"/>
  <c r="E38"/>
  <c r="G42" i="3"/>
  <c r="G57"/>
  <c r="G58" s="1"/>
  <c r="G34"/>
  <c r="H29" i="4"/>
  <c r="H66" i="2"/>
  <c r="G33" i="3"/>
  <c r="H47" i="2"/>
  <c r="H48"/>
  <c r="G44"/>
  <c r="F44"/>
  <c r="H38"/>
  <c r="E44"/>
  <c r="D44"/>
  <c r="H43"/>
  <c r="H42"/>
  <c r="H27"/>
  <c r="H26"/>
  <c r="H35"/>
  <c r="H45"/>
  <c r="H37"/>
  <c r="H36"/>
  <c r="H33"/>
  <c r="H29"/>
  <c r="H28"/>
  <c r="E41"/>
  <c r="E54" s="1"/>
  <c r="F40"/>
  <c r="E40"/>
  <c r="E53" s="1"/>
  <c r="D40"/>
  <c r="H23"/>
  <c r="H22"/>
  <c r="H21"/>
  <c r="H20"/>
  <c r="H19"/>
  <c r="H18"/>
  <c r="H17"/>
  <c r="H16"/>
  <c r="H15"/>
  <c r="H14"/>
  <c r="H13"/>
  <c r="H12"/>
  <c r="H11"/>
  <c r="H10"/>
  <c r="H9"/>
  <c r="H8"/>
  <c r="H7"/>
  <c r="O52" i="1"/>
  <c r="O48"/>
  <c r="O47"/>
  <c r="P47"/>
  <c r="Q47"/>
  <c r="Q48" s="1"/>
  <c r="P48"/>
  <c r="R76"/>
  <c r="M76"/>
  <c r="M74"/>
  <c r="R73"/>
  <c r="M73"/>
  <c r="R72"/>
  <c r="M72"/>
  <c r="R66"/>
  <c r="M66"/>
  <c r="R65"/>
  <c r="M65"/>
  <c r="R64"/>
  <c r="M64"/>
  <c r="R63"/>
  <c r="M63"/>
  <c r="R62"/>
  <c r="M62"/>
  <c r="R61"/>
  <c r="M61"/>
  <c r="R60"/>
  <c r="M60"/>
  <c r="R59"/>
  <c r="M59"/>
  <c r="R58"/>
  <c r="M58"/>
  <c r="N57"/>
  <c r="N52"/>
  <c r="Q52"/>
  <c r="P52"/>
  <c r="R52"/>
  <c r="L52"/>
  <c r="K52"/>
  <c r="J52"/>
  <c r="I52"/>
  <c r="M52" s="1"/>
  <c r="N47"/>
  <c r="N48" s="1"/>
  <c r="N33"/>
  <c r="H89"/>
  <c r="H33"/>
  <c r="G89"/>
  <c r="F89"/>
  <c r="R8"/>
  <c r="R9"/>
  <c r="M8"/>
  <c r="S8" s="1"/>
  <c r="M9"/>
  <c r="S9" s="1"/>
  <c r="K47"/>
  <c r="K48"/>
  <c r="I89"/>
  <c r="J89"/>
  <c r="K89"/>
  <c r="L89"/>
  <c r="N89"/>
  <c r="O89"/>
  <c r="P89"/>
  <c r="Q89"/>
  <c r="R41"/>
  <c r="R40"/>
  <c r="R38"/>
  <c r="R36"/>
  <c r="M41"/>
  <c r="S41" s="1"/>
  <c r="M38"/>
  <c r="M37"/>
  <c r="M36"/>
  <c r="S36" s="1"/>
  <c r="M35"/>
  <c r="Q33"/>
  <c r="P33"/>
  <c r="O33"/>
  <c r="R32"/>
  <c r="R11"/>
  <c r="F34"/>
  <c r="F33"/>
  <c r="K57"/>
  <c r="J33"/>
  <c r="I33"/>
  <c r="R87"/>
  <c r="M83"/>
  <c r="R83"/>
  <c r="M87"/>
  <c r="M85"/>
  <c r="S85" s="1"/>
  <c r="M78"/>
  <c r="M40"/>
  <c r="S40" s="1"/>
  <c r="M39"/>
  <c r="M32"/>
  <c r="M11"/>
  <c r="S11" s="1"/>
  <c r="G33"/>
  <c r="L33"/>
  <c r="K33"/>
  <c r="K34"/>
  <c r="M29"/>
  <c r="R29"/>
  <c r="M12"/>
  <c r="R12"/>
  <c r="L47"/>
  <c r="J47"/>
  <c r="I47"/>
  <c r="H47"/>
  <c r="G47"/>
  <c r="M77"/>
  <c r="M31"/>
  <c r="R31"/>
  <c r="G48"/>
  <c r="M6"/>
  <c r="M7"/>
  <c r="M10"/>
  <c r="M13"/>
  <c r="M14"/>
  <c r="M15"/>
  <c r="M16"/>
  <c r="M17"/>
  <c r="M18"/>
  <c r="M19"/>
  <c r="M25"/>
  <c r="M23"/>
  <c r="M24"/>
  <c r="M27"/>
  <c r="M30"/>
  <c r="M28"/>
  <c r="R6"/>
  <c r="S6" s="1"/>
  <c r="R7"/>
  <c r="R10"/>
  <c r="S10" s="1"/>
  <c r="R13"/>
  <c r="R14"/>
  <c r="S14" s="1"/>
  <c r="R15"/>
  <c r="R16"/>
  <c r="S16" s="1"/>
  <c r="R17"/>
  <c r="S17" s="1"/>
  <c r="R18"/>
  <c r="S18" s="1"/>
  <c r="R19"/>
  <c r="R25"/>
  <c r="S25" s="1"/>
  <c r="R23"/>
  <c r="S23" s="1"/>
  <c r="R24"/>
  <c r="R27"/>
  <c r="R30"/>
  <c r="S30" s="1"/>
  <c r="R28"/>
  <c r="G34"/>
  <c r="H34"/>
  <c r="I34"/>
  <c r="J34"/>
  <c r="L34"/>
  <c r="N34"/>
  <c r="O34"/>
  <c r="P34"/>
  <c r="Q34"/>
  <c r="H48"/>
  <c r="I48"/>
  <c r="I57"/>
  <c r="J48"/>
  <c r="J57"/>
  <c r="L48"/>
  <c r="L57"/>
  <c r="M42"/>
  <c r="M45"/>
  <c r="M46"/>
  <c r="M79"/>
  <c r="M80"/>
  <c r="M84"/>
  <c r="O57"/>
  <c r="P57"/>
  <c r="Q57"/>
  <c r="R35"/>
  <c r="R37"/>
  <c r="S37" s="1"/>
  <c r="R39"/>
  <c r="S39" s="1"/>
  <c r="R42"/>
  <c r="S42" s="1"/>
  <c r="R45"/>
  <c r="R46"/>
  <c r="R84"/>
  <c r="F48"/>
  <c r="H91"/>
  <c r="M49"/>
  <c r="R49"/>
  <c r="M50"/>
  <c r="R50"/>
  <c r="M51"/>
  <c r="R51"/>
  <c r="J71" i="7" l="1"/>
  <c r="D53" i="2"/>
  <c r="H38" i="4"/>
  <c r="G40" i="2"/>
  <c r="H40" s="1"/>
  <c r="G53"/>
  <c r="F53"/>
  <c r="H25"/>
  <c r="H44"/>
  <c r="H51"/>
  <c r="H24"/>
  <c r="G41"/>
  <c r="G54" s="1"/>
  <c r="D39"/>
  <c r="F39"/>
  <c r="F41" s="1"/>
  <c r="F54" s="1"/>
  <c r="S87" i="1"/>
  <c r="S52"/>
  <c r="S83"/>
  <c r="L90"/>
  <c r="R89"/>
  <c r="I90"/>
  <c r="O90"/>
  <c r="Q90"/>
  <c r="S38"/>
  <c r="N90"/>
  <c r="G90"/>
  <c r="J90"/>
  <c r="F90"/>
  <c r="P90"/>
  <c r="K91"/>
  <c r="K93" s="1"/>
  <c r="S28"/>
  <c r="S13"/>
  <c r="M34"/>
  <c r="R33"/>
  <c r="S32"/>
  <c r="K92"/>
  <c r="K94" s="1"/>
  <c r="M33"/>
  <c r="M89"/>
  <c r="S89" s="1"/>
  <c r="K90"/>
  <c r="O94"/>
  <c r="S31"/>
  <c r="S29"/>
  <c r="P94"/>
  <c r="N91"/>
  <c r="N93" s="1"/>
  <c r="S12"/>
  <c r="R57"/>
  <c r="M57"/>
  <c r="S51"/>
  <c r="S50"/>
  <c r="S49"/>
  <c r="S84"/>
  <c r="P91"/>
  <c r="P93" s="1"/>
  <c r="R34"/>
  <c r="S24"/>
  <c r="R48"/>
  <c r="S46"/>
  <c r="S45"/>
  <c r="S35"/>
  <c r="J91"/>
  <c r="J93" s="1"/>
  <c r="N94"/>
  <c r="H93"/>
  <c r="S27"/>
  <c r="S19"/>
  <c r="S15"/>
  <c r="S7"/>
  <c r="F92"/>
  <c r="F94" s="1"/>
  <c r="P92"/>
  <c r="N92"/>
  <c r="M48"/>
  <c r="J92"/>
  <c r="H92"/>
  <c r="H94" s="1"/>
  <c r="Q94"/>
  <c r="G92"/>
  <c r="G94" s="1"/>
  <c r="G91"/>
  <c r="G93" s="1"/>
  <c r="I91"/>
  <c r="I93" s="1"/>
  <c r="L91"/>
  <c r="L93" s="1"/>
  <c r="O91"/>
  <c r="O93" s="1"/>
  <c r="Q91"/>
  <c r="Q93" s="1"/>
  <c r="R47"/>
  <c r="Q92"/>
  <c r="O92"/>
  <c r="S57"/>
  <c r="M47"/>
  <c r="M91" s="1"/>
  <c r="L92"/>
  <c r="L94" s="1"/>
  <c r="I92"/>
  <c r="I94" s="1"/>
  <c r="F91"/>
  <c r="F93" s="1"/>
  <c r="H90"/>
  <c r="J94"/>
  <c r="H53" i="2" l="1"/>
  <c r="D41"/>
  <c r="H41" s="1"/>
  <c r="H54" s="1"/>
  <c r="H39"/>
  <c r="R92" i="1"/>
  <c r="R94" s="1"/>
  <c r="S33"/>
  <c r="S48"/>
  <c r="S34"/>
  <c r="M93"/>
  <c r="M92"/>
  <c r="M94" s="1"/>
  <c r="S47"/>
  <c r="R91"/>
  <c r="R93" s="1"/>
  <c r="D54" i="2" l="1"/>
  <c r="H68"/>
  <c r="H69" s="1"/>
  <c r="S92" i="1"/>
  <c r="S94" s="1"/>
  <c r="S91"/>
  <c r="S93" s="1"/>
</calcChain>
</file>

<file path=xl/sharedStrings.xml><?xml version="1.0" encoding="utf-8"?>
<sst xmlns="http://schemas.openxmlformats.org/spreadsheetml/2006/main" count="613" uniqueCount="169">
  <si>
    <t>Учебные   предметы</t>
  </si>
  <si>
    <t>10 классы</t>
  </si>
  <si>
    <t>11 классы</t>
  </si>
  <si>
    <t>10-11</t>
  </si>
  <si>
    <t>сумма часов</t>
  </si>
  <si>
    <t>8а</t>
  </si>
  <si>
    <t>9а</t>
  </si>
  <si>
    <t>11а</t>
  </si>
  <si>
    <t>Филология</t>
  </si>
  <si>
    <t>Русский язык</t>
  </si>
  <si>
    <t>Алгебра</t>
  </si>
  <si>
    <t>Геометрия</t>
  </si>
  <si>
    <t>История</t>
  </si>
  <si>
    <t>Обществознание</t>
  </si>
  <si>
    <t>География</t>
  </si>
  <si>
    <t>Биология</t>
  </si>
  <si>
    <t>Химия</t>
  </si>
  <si>
    <t>Искусство</t>
  </si>
  <si>
    <t>Математика</t>
  </si>
  <si>
    <t>ОБЖ</t>
  </si>
  <si>
    <t>10а</t>
  </si>
  <si>
    <t>10б</t>
  </si>
  <si>
    <t>11б</t>
  </si>
  <si>
    <t>9б</t>
  </si>
  <si>
    <t>Максимальная нагрузка на одного ученика</t>
  </si>
  <si>
    <t>8б</t>
  </si>
  <si>
    <t>Технология</t>
  </si>
  <si>
    <t>Итого часов инвариантной части с учетом деления</t>
  </si>
  <si>
    <t>Итого часов вариативной части, с учетом деления</t>
  </si>
  <si>
    <t>Итого часов инвариантной и вариативной частей, с учетом деления</t>
  </si>
  <si>
    <t>Физика</t>
  </si>
  <si>
    <t>Физкультура  (1гр, 2гр)</t>
  </si>
  <si>
    <t>Сумма часов</t>
  </si>
  <si>
    <t xml:space="preserve">Алгебра </t>
  </si>
  <si>
    <t>Итого часов по выбору</t>
  </si>
  <si>
    <t>Итого часов вариативной части</t>
  </si>
  <si>
    <t>Итого часов инвариантной и вариативной частей</t>
  </si>
  <si>
    <t>Инвариантная    часть</t>
  </si>
  <si>
    <t>Выбор на 1 учащегося</t>
  </si>
  <si>
    <t>Образова-тельные области</t>
  </si>
  <si>
    <t>Количество часов</t>
  </si>
  <si>
    <t>осн,    лиц,</t>
  </si>
  <si>
    <t>Иностранный язык (анг,)  (1гр, 2гр)</t>
  </si>
  <si>
    <t>Федеральный  компонент, базовые предметы</t>
  </si>
  <si>
    <t>Итого часов профильных предметов с учетом деления</t>
  </si>
  <si>
    <t>Итого  часов  профильных предметов</t>
  </si>
  <si>
    <t>Главный специалист УО ААМО</t>
  </si>
  <si>
    <t>Гл бухгалтер</t>
  </si>
  <si>
    <t>Проверено:</t>
  </si>
  <si>
    <t>5-11</t>
  </si>
  <si>
    <t>5-7 классы</t>
  </si>
  <si>
    <t>8-9 классы</t>
  </si>
  <si>
    <t>5-9</t>
  </si>
  <si>
    <t>Информатика и ИКТ (1гр, 2гр)</t>
  </si>
  <si>
    <t>технич</t>
  </si>
  <si>
    <t>биол/хим</t>
  </si>
  <si>
    <t>Родной язык</t>
  </si>
  <si>
    <t>Родная литература</t>
  </si>
  <si>
    <t>Культура народов РС(Я)</t>
  </si>
  <si>
    <t>Компьютерная графика</t>
  </si>
  <si>
    <t>Итого часов инвариантной части</t>
  </si>
  <si>
    <t>профильные предметы</t>
  </si>
  <si>
    <t>Технический</t>
  </si>
  <si>
    <t>Черчение</t>
  </si>
  <si>
    <t>Английский язык</t>
  </si>
  <si>
    <t>Начертательная геометрия</t>
  </si>
  <si>
    <t>Математика +</t>
  </si>
  <si>
    <t>Черчение с элементами начертательной геометрии и компьютерной графики</t>
  </si>
  <si>
    <t>Заместитель директора:                         Е.С.Иванова</t>
  </si>
  <si>
    <t xml:space="preserve">    </t>
  </si>
  <si>
    <t>Общественно-научные предметы</t>
  </si>
  <si>
    <t>Математика и информатика</t>
  </si>
  <si>
    <t>Естественно-научные предметы</t>
  </si>
  <si>
    <t>Музыка</t>
  </si>
  <si>
    <t>Изобразительное искусство</t>
  </si>
  <si>
    <t>Физическая культура и ОБЖ</t>
  </si>
  <si>
    <t>Вариативная    часть</t>
  </si>
  <si>
    <t>Часть, формируемая участниками образовательного процесса</t>
  </si>
  <si>
    <t>внеурочная деятельность</t>
  </si>
  <si>
    <t>Учебный план  МБОУ "Майинский лицей" на 2014-2015 учебный год</t>
  </si>
  <si>
    <t>Якутский язык</t>
  </si>
  <si>
    <t>Якутская литература</t>
  </si>
  <si>
    <t>Основы духовно-нравственной культуры народов России</t>
  </si>
  <si>
    <t>Основы духовно-нравственной культуры народов России (Культура народов РС(Я))</t>
  </si>
  <si>
    <t>Школьный компонент</t>
  </si>
  <si>
    <t>Итого: часов школьного компонента</t>
  </si>
  <si>
    <t>Информационная культура личности</t>
  </si>
  <si>
    <t>Риторика</t>
  </si>
  <si>
    <t>Социальные проекты</t>
  </si>
  <si>
    <t>Прикладное творчество</t>
  </si>
  <si>
    <t>Подвижные игры, ритмика</t>
  </si>
  <si>
    <t>Вокальное искусство</t>
  </si>
  <si>
    <t>Информационные технологии, робототехника</t>
  </si>
  <si>
    <t>Региональный компонент</t>
  </si>
  <si>
    <t>Итого: часов регионального компонента</t>
  </si>
  <si>
    <t>консультации</t>
  </si>
  <si>
    <t>Проектная деятельность/ элективные курсы</t>
  </si>
  <si>
    <t>Практика (в днях)</t>
  </si>
  <si>
    <t>унив</t>
  </si>
  <si>
    <t>естественно-научный, гуманит.</t>
  </si>
  <si>
    <t>русский язык</t>
  </si>
  <si>
    <t>Русская литература</t>
  </si>
  <si>
    <t>русская литература</t>
  </si>
  <si>
    <t>Естествознание</t>
  </si>
  <si>
    <t>Компонент ОУ (элективные курсы)</t>
  </si>
  <si>
    <t xml:space="preserve">Физика </t>
  </si>
  <si>
    <t>Консультации</t>
  </si>
  <si>
    <t>Итого часов вариативной части с учетом деления</t>
  </si>
  <si>
    <t>Итого  часов  вариативной части</t>
  </si>
  <si>
    <t>Базовый и профильный уровни</t>
  </si>
  <si>
    <t>Инвариантная часть (базовый уровень)</t>
  </si>
  <si>
    <t>физмат</t>
  </si>
  <si>
    <t>ест-науч, гум</t>
  </si>
  <si>
    <t>Итого  часов  инвариантной части</t>
  </si>
  <si>
    <t>Итого: часов проектной деятельности</t>
  </si>
  <si>
    <t>Итого: часов консультации</t>
  </si>
  <si>
    <t>5-7</t>
  </si>
  <si>
    <t>Обязательная часть</t>
  </si>
  <si>
    <t>Предметные области</t>
  </si>
  <si>
    <t>Итого: часов обязательной части</t>
  </si>
  <si>
    <t>Итого: часов обязательной части с учетом деления</t>
  </si>
  <si>
    <t>Часть, формируемая ОУ</t>
  </si>
  <si>
    <t>Итого: часов школьного компонента с учетом деления</t>
  </si>
  <si>
    <t>Черчение (компьютерная графика)</t>
  </si>
  <si>
    <t>Общеинтеллектуальное</t>
  </si>
  <si>
    <t>Техническое</t>
  </si>
  <si>
    <t>Социальное</t>
  </si>
  <si>
    <t>Дух-нравственное</t>
  </si>
  <si>
    <t>Спорт-оздоровительное</t>
  </si>
  <si>
    <t xml:space="preserve">Общекультурное </t>
  </si>
  <si>
    <t>Проект "Терут дьарык"</t>
  </si>
  <si>
    <t>Робототехника</t>
  </si>
  <si>
    <t>Шахматы</t>
  </si>
  <si>
    <t xml:space="preserve">Туризм и краеведение </t>
  </si>
  <si>
    <t>Внеурочная деятельность</t>
  </si>
  <si>
    <t xml:space="preserve">Итого часов внеурочной деятельности </t>
  </si>
  <si>
    <t>Итого: часов аудиторной нагрузки</t>
  </si>
  <si>
    <t>Итого: часов аудиторной нагрузки с учетом деления</t>
  </si>
  <si>
    <t xml:space="preserve">Физкультура  </t>
  </si>
  <si>
    <t xml:space="preserve">Учебный план  МБОУ "Майинский лицей" на 2014-2015 учебный год  </t>
  </si>
  <si>
    <t>8-9</t>
  </si>
  <si>
    <t>Компонент ОУ</t>
  </si>
  <si>
    <t>Информационные технологии</t>
  </si>
  <si>
    <t>Часы по выбору</t>
  </si>
  <si>
    <t>Итого: часов по выбору</t>
  </si>
  <si>
    <t xml:space="preserve">Математика </t>
  </si>
  <si>
    <t>федеральный компонент</t>
  </si>
  <si>
    <t>Итого: часов федерального компонента</t>
  </si>
  <si>
    <t>Итого: часов федерального компонента с учетом деления</t>
  </si>
  <si>
    <t>10-11 классы</t>
  </si>
  <si>
    <t>Итого часов аудиторной нагрузки</t>
  </si>
  <si>
    <t>Итого часов аудиторной нагрузки с учетом деления</t>
  </si>
  <si>
    <t>Образовательные области</t>
  </si>
  <si>
    <t>ест-науч</t>
  </si>
  <si>
    <t>Право</t>
  </si>
  <si>
    <t>Экономика</t>
  </si>
  <si>
    <t xml:space="preserve"> </t>
  </si>
  <si>
    <t>Физика (лицейский)</t>
  </si>
  <si>
    <t>Химия (лицейский)</t>
  </si>
  <si>
    <t>Информатика</t>
  </si>
  <si>
    <t xml:space="preserve">Начертательная геометрия </t>
  </si>
  <si>
    <t>Итого часов 5-11 кл.(урочн., внеурочн.части в сумме)</t>
  </si>
  <si>
    <t>Итого часов 10-11 кл.</t>
  </si>
  <si>
    <t>Проект "Ебугэ угэстэрэ"</t>
  </si>
  <si>
    <t>Литература</t>
  </si>
  <si>
    <t>естеств.научн.</t>
  </si>
  <si>
    <t>инф-технол.</t>
  </si>
  <si>
    <t>соц-эконом.</t>
  </si>
  <si>
    <t>Компьютерная графика (черчение)</t>
  </si>
</sst>
</file>

<file path=xl/styles.xml><?xml version="1.0" encoding="utf-8"?>
<styleSheet xmlns="http://schemas.openxmlformats.org/spreadsheetml/2006/main">
  <numFmts count="1">
    <numFmt numFmtId="164" formatCode="0.0"/>
  </numFmts>
  <fonts count="41">
    <font>
      <sz val="10"/>
      <name val="Arial"/>
    </font>
    <font>
      <sz val="7"/>
      <name val="Arial"/>
      <family val="2"/>
      <charset val="204"/>
    </font>
    <font>
      <sz val="7"/>
      <name val="Arial"/>
      <family val="2"/>
      <charset val="204"/>
    </font>
    <font>
      <sz val="7"/>
      <name val="Arial"/>
      <family val="2"/>
    </font>
    <font>
      <i/>
      <sz val="7"/>
      <name val="Arial"/>
      <family val="2"/>
    </font>
    <font>
      <i/>
      <sz val="7"/>
      <name val="Arial"/>
      <family val="2"/>
      <charset val="204"/>
    </font>
    <font>
      <i/>
      <sz val="7"/>
      <name val="Arial"/>
      <family val="2"/>
      <charset val="204"/>
    </font>
    <font>
      <sz val="9"/>
      <name val="Arial"/>
      <family val="2"/>
      <charset val="204"/>
    </font>
    <font>
      <sz val="9"/>
      <name val="Arial Narrow"/>
      <family val="2"/>
    </font>
    <font>
      <sz val="9"/>
      <name val="Arial"/>
      <family val="2"/>
    </font>
    <font>
      <sz val="9"/>
      <name val="Arial Black"/>
      <family val="2"/>
      <charset val="204"/>
    </font>
    <font>
      <sz val="9"/>
      <name val="Arial"/>
      <family val="2"/>
      <charset val="204"/>
    </font>
    <font>
      <sz val="9"/>
      <name val="Arial Narrow"/>
      <family val="2"/>
      <charset val="204"/>
    </font>
    <font>
      <sz val="9"/>
      <color indexed="61"/>
      <name val="Arial"/>
      <family val="2"/>
      <charset val="204"/>
    </font>
    <font>
      <sz val="9"/>
      <color indexed="20"/>
      <name val="Arial"/>
      <family val="2"/>
      <charset val="204"/>
    </font>
    <font>
      <sz val="10"/>
      <name val="Arial"/>
      <family val="2"/>
      <charset val="204"/>
    </font>
    <font>
      <i/>
      <sz val="9"/>
      <name val="Arial Narrow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9"/>
      <name val="Arial Black"/>
      <family val="2"/>
      <charset val="204"/>
    </font>
    <font>
      <b/>
      <i/>
      <sz val="10"/>
      <name val="Arial"/>
      <family val="2"/>
      <charset val="204"/>
    </font>
    <font>
      <b/>
      <i/>
      <sz val="9"/>
      <name val="Arial Black"/>
      <family val="2"/>
      <charset val="204"/>
    </font>
    <font>
      <b/>
      <i/>
      <sz val="9"/>
      <name val="Arial Narrow"/>
      <family val="2"/>
      <charset val="204"/>
    </font>
    <font>
      <b/>
      <i/>
      <sz val="9"/>
      <name val="Arial"/>
      <family val="2"/>
    </font>
    <font>
      <b/>
      <i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691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vertical="top"/>
    </xf>
    <xf numFmtId="2" fontId="6" fillId="0" borderId="0" xfId="0" applyNumberFormat="1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Border="1" applyAlignment="1" applyProtection="1">
      <alignment vertical="top"/>
    </xf>
    <xf numFmtId="0" fontId="7" fillId="0" borderId="1" xfId="0" applyNumberFormat="1" applyFont="1" applyFill="1" applyBorder="1" applyAlignment="1" applyProtection="1">
      <alignment vertical="top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3" xfId="0" applyNumberFormat="1" applyFont="1" applyFill="1" applyBorder="1" applyAlignment="1" applyProtection="1">
      <alignment vertical="center"/>
    </xf>
    <xf numFmtId="0" fontId="7" fillId="0" borderId="4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5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vertical="top"/>
    </xf>
    <xf numFmtId="0" fontId="7" fillId="0" borderId="7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vertical="center"/>
    </xf>
    <xf numFmtId="0" fontId="8" fillId="0" borderId="9" xfId="0" applyNumberFormat="1" applyFont="1" applyFill="1" applyBorder="1" applyAlignment="1" applyProtection="1">
      <alignment horizontal="left" vertical="center"/>
    </xf>
    <xf numFmtId="0" fontId="8" fillId="0" borderId="10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 wrapText="1"/>
    </xf>
    <xf numFmtId="0" fontId="8" fillId="0" borderId="12" xfId="0" applyNumberFormat="1" applyFont="1" applyFill="1" applyBorder="1" applyAlignment="1" applyProtection="1">
      <alignment vertical="center"/>
    </xf>
    <xf numFmtId="0" fontId="8" fillId="0" borderId="13" xfId="0" applyNumberFormat="1" applyFont="1" applyFill="1" applyBorder="1" applyAlignment="1" applyProtection="1">
      <alignment horizontal="left" vertical="center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vertical="center" wrapText="1"/>
    </xf>
    <xf numFmtId="0" fontId="8" fillId="0" borderId="9" xfId="0" applyNumberFormat="1" applyFont="1" applyFill="1" applyBorder="1" applyAlignment="1" applyProtection="1">
      <alignment vertical="center" wrapText="1"/>
    </xf>
    <xf numFmtId="0" fontId="8" fillId="2" borderId="9" xfId="0" applyNumberFormat="1" applyFont="1" applyFill="1" applyBorder="1" applyAlignment="1" applyProtection="1">
      <alignment vertical="center" wrapText="1"/>
    </xf>
    <xf numFmtId="0" fontId="7" fillId="2" borderId="9" xfId="0" applyNumberFormat="1" applyFont="1" applyFill="1" applyBorder="1" applyAlignment="1" applyProtection="1">
      <alignment vertical="top"/>
    </xf>
    <xf numFmtId="0" fontId="7" fillId="2" borderId="0" xfId="0" applyNumberFormat="1" applyFont="1" applyFill="1" applyBorder="1" applyAlignment="1" applyProtection="1">
      <alignment vertical="top"/>
    </xf>
    <xf numFmtId="0" fontId="12" fillId="0" borderId="15" xfId="0" applyNumberFormat="1" applyFont="1" applyFill="1" applyBorder="1" applyAlignment="1" applyProtection="1">
      <alignment horizontal="left" vertical="center"/>
    </xf>
    <xf numFmtId="0" fontId="12" fillId="0" borderId="15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vertical="top"/>
    </xf>
    <xf numFmtId="2" fontId="10" fillId="0" borderId="9" xfId="0" applyNumberFormat="1" applyFont="1" applyFill="1" applyBorder="1" applyAlignment="1" applyProtection="1">
      <alignment horizontal="center" vertical="center"/>
    </xf>
    <xf numFmtId="2" fontId="16" fillId="0" borderId="9" xfId="0" applyNumberFormat="1" applyFont="1" applyFill="1" applyBorder="1" applyAlignment="1" applyProtection="1">
      <alignment horizontal="center" textRotation="90" wrapText="1"/>
    </xf>
    <xf numFmtId="2" fontId="16" fillId="0" borderId="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Fill="1" applyBorder="1" applyAlignment="1" applyProtection="1">
      <alignment vertical="top"/>
    </xf>
    <xf numFmtId="2" fontId="10" fillId="0" borderId="10" xfId="0" applyNumberFormat="1" applyFont="1" applyFill="1" applyBorder="1" applyAlignment="1" applyProtection="1">
      <alignment horizontal="center" vertical="center"/>
    </xf>
    <xf numFmtId="2" fontId="10" fillId="0" borderId="14" xfId="0" applyNumberFormat="1" applyFont="1" applyFill="1" applyBorder="1" applyAlignment="1" applyProtection="1">
      <alignment horizontal="center" vertical="center"/>
    </xf>
    <xf numFmtId="164" fontId="18" fillId="2" borderId="17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top"/>
    </xf>
    <xf numFmtId="0" fontId="12" fillId="2" borderId="7" xfId="0" applyNumberFormat="1" applyFont="1" applyFill="1" applyBorder="1" applyAlignment="1" applyProtection="1">
      <alignment vertical="center"/>
    </xf>
    <xf numFmtId="0" fontId="12" fillId="2" borderId="15" xfId="0" applyNumberFormat="1" applyFont="1" applyFill="1" applyBorder="1" applyAlignment="1" applyProtection="1">
      <alignment vertical="center"/>
    </xf>
    <xf numFmtId="164" fontId="9" fillId="2" borderId="9" xfId="0" applyNumberFormat="1" applyFont="1" applyFill="1" applyBorder="1" applyAlignment="1" applyProtection="1">
      <alignment horizontal="center" vertical="center"/>
    </xf>
    <xf numFmtId="0" fontId="12" fillId="2" borderId="19" xfId="0" applyNumberFormat="1" applyFont="1" applyFill="1" applyBorder="1" applyAlignment="1" applyProtection="1">
      <alignment vertical="center"/>
    </xf>
    <xf numFmtId="0" fontId="12" fillId="2" borderId="16" xfId="0" applyNumberFormat="1" applyFont="1" applyFill="1" applyBorder="1" applyAlignment="1" applyProtection="1">
      <alignment vertical="center"/>
    </xf>
    <xf numFmtId="164" fontId="9" fillId="2" borderId="17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top"/>
    </xf>
    <xf numFmtId="0" fontId="11" fillId="2" borderId="21" xfId="0" applyNumberFormat="1" applyFont="1" applyFill="1" applyBorder="1" applyAlignment="1" applyProtection="1">
      <alignment vertical="center"/>
    </xf>
    <xf numFmtId="0" fontId="11" fillId="2" borderId="15" xfId="0" applyNumberFormat="1" applyFont="1" applyFill="1" applyBorder="1" applyAlignment="1" applyProtection="1">
      <alignment vertical="center"/>
    </xf>
    <xf numFmtId="0" fontId="11" fillId="2" borderId="13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1" fontId="10" fillId="0" borderId="10" xfId="0" applyNumberFormat="1" applyFont="1" applyFill="1" applyBorder="1" applyAlignment="1" applyProtection="1">
      <alignment horizontal="center" vertical="center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10" fillId="0" borderId="9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2" borderId="9" xfId="0" applyNumberFormat="1" applyFont="1" applyFill="1" applyBorder="1" applyAlignment="1" applyProtection="1">
      <alignment horizontal="center" vertical="center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 vertical="center"/>
      <protection locked="0"/>
    </xf>
    <xf numFmtId="164" fontId="20" fillId="2" borderId="9" xfId="0" applyNumberFormat="1" applyFont="1" applyFill="1" applyBorder="1" applyAlignment="1" applyProtection="1">
      <alignment horizontal="center" vertical="center"/>
    </xf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164" fontId="9" fillId="0" borderId="16" xfId="0" applyNumberFormat="1" applyFont="1" applyFill="1" applyBorder="1" applyAlignment="1" applyProtection="1">
      <alignment horizontal="center" vertical="center"/>
      <protection locked="0"/>
    </xf>
    <xf numFmtId="164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9" xfId="0" applyNumberFormat="1" applyFont="1" applyFill="1" applyBorder="1" applyAlignment="1" applyProtection="1">
      <alignment horizontal="center" vertical="center"/>
      <protection locked="0"/>
    </xf>
    <xf numFmtId="164" fontId="14" fillId="0" borderId="9" xfId="0" applyNumberFormat="1" applyFont="1" applyFill="1" applyBorder="1" applyAlignment="1" applyProtection="1">
      <alignment horizontal="center" vertical="center"/>
      <protection locked="0"/>
    </xf>
    <xf numFmtId="164" fontId="11" fillId="0" borderId="10" xfId="0" applyNumberFormat="1" applyFont="1" applyFill="1" applyBorder="1" applyAlignment="1" applyProtection="1">
      <alignment horizontal="center" vertical="center"/>
      <protection locked="0"/>
    </xf>
    <xf numFmtId="164" fontId="14" fillId="0" borderId="10" xfId="0" applyNumberFormat="1" applyFont="1" applyFill="1" applyBorder="1" applyAlignment="1" applyProtection="1">
      <alignment horizontal="center" vertical="center"/>
      <protection locked="0"/>
    </xf>
    <xf numFmtId="164" fontId="18" fillId="2" borderId="15" xfId="0" applyNumberFormat="1" applyFont="1" applyFill="1" applyBorder="1" applyAlignment="1" applyProtection="1">
      <alignment horizontal="center" vertical="center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164" fontId="9" fillId="2" borderId="9" xfId="0" applyNumberFormat="1" applyFont="1" applyFill="1" applyBorder="1" applyAlignment="1" applyProtection="1">
      <alignment horizontal="center" vertical="center"/>
      <protection locked="0"/>
    </xf>
    <xf numFmtId="164" fontId="13" fillId="0" borderId="9" xfId="0" applyNumberFormat="1" applyFont="1" applyFill="1" applyBorder="1" applyAlignment="1" applyProtection="1">
      <alignment horizontal="center" vertical="center"/>
      <protection locked="0"/>
    </xf>
    <xf numFmtId="164" fontId="18" fillId="2" borderId="1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vertical="top"/>
    </xf>
    <xf numFmtId="164" fontId="11" fillId="2" borderId="15" xfId="0" applyNumberFormat="1" applyFont="1" applyFill="1" applyBorder="1" applyAlignment="1" applyProtection="1">
      <alignment horizontal="center" vertical="center"/>
    </xf>
    <xf numFmtId="164" fontId="11" fillId="2" borderId="17" xfId="0" applyNumberFormat="1" applyFont="1" applyFill="1" applyBorder="1" applyAlignment="1" applyProtection="1">
      <alignment horizontal="center" vertical="center"/>
    </xf>
    <xf numFmtId="164" fontId="11" fillId="2" borderId="15" xfId="0" applyNumberFormat="1" applyFont="1" applyFill="1" applyBorder="1" applyAlignment="1" applyProtection="1">
      <alignment horizontal="center" vertical="center"/>
      <protection locked="0"/>
    </xf>
    <xf numFmtId="164" fontId="11" fillId="2" borderId="20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horizontal="center" vertical="center"/>
    </xf>
    <xf numFmtId="164" fontId="11" fillId="2" borderId="10" xfId="0" applyNumberFormat="1" applyFont="1" applyFill="1" applyBorder="1" applyAlignment="1" applyProtection="1">
      <alignment horizontal="center" vertical="center"/>
    </xf>
    <xf numFmtId="164" fontId="11" fillId="2" borderId="22" xfId="0" applyNumberFormat="1" applyFont="1" applyFill="1" applyBorder="1" applyAlignment="1" applyProtection="1">
      <alignment horizontal="center" vertical="center"/>
    </xf>
    <xf numFmtId="164" fontId="11" fillId="2" borderId="23" xfId="0" applyNumberFormat="1" applyFont="1" applyFill="1" applyBorder="1" applyAlignment="1" applyProtection="1">
      <alignment horizontal="center" vertical="center"/>
      <protection locked="0"/>
    </xf>
    <xf numFmtId="164" fontId="11" fillId="2" borderId="24" xfId="0" applyNumberFormat="1" applyFont="1" applyFill="1" applyBorder="1" applyAlignment="1" applyProtection="1">
      <alignment horizontal="center" vertical="center"/>
      <protection locked="0"/>
    </xf>
    <xf numFmtId="164" fontId="9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27" xfId="0" applyNumberFormat="1" applyFont="1" applyFill="1" applyBorder="1" applyAlignment="1" applyProtection="1">
      <alignment horizontal="center" vertical="center" textRotation="90"/>
    </xf>
    <xf numFmtId="164" fontId="18" fillId="2" borderId="8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vertical="top"/>
    </xf>
    <xf numFmtId="164" fontId="21" fillId="0" borderId="9" xfId="0" applyNumberFormat="1" applyFont="1" applyFill="1" applyBorder="1" applyAlignment="1" applyProtection="1">
      <alignment vertical="center"/>
    </xf>
    <xf numFmtId="164" fontId="18" fillId="3" borderId="9" xfId="0" applyNumberFormat="1" applyFont="1" applyFill="1" applyBorder="1" applyAlignment="1" applyProtection="1">
      <alignment horizontal="center" vertical="center"/>
    </xf>
    <xf numFmtId="164" fontId="21" fillId="3" borderId="9" xfId="0" applyNumberFormat="1" applyFont="1" applyFill="1" applyBorder="1" applyAlignment="1" applyProtection="1">
      <alignment horizontal="center" vertical="center"/>
    </xf>
    <xf numFmtId="164" fontId="21" fillId="0" borderId="9" xfId="0" applyNumberFormat="1" applyFont="1" applyFill="1" applyBorder="1" applyAlignment="1" applyProtection="1">
      <alignment horizontal="center" vertical="center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vertical="top"/>
    </xf>
    <xf numFmtId="164" fontId="18" fillId="3" borderId="11" xfId="0" applyNumberFormat="1" applyFont="1" applyFill="1" applyBorder="1" applyAlignment="1" applyProtection="1">
      <alignment horizontal="center" vertical="center"/>
    </xf>
    <xf numFmtId="164" fontId="7" fillId="0" borderId="9" xfId="0" applyNumberFormat="1" applyFont="1" applyFill="1" applyBorder="1" applyAlignment="1" applyProtection="1">
      <alignment vertical="top"/>
    </xf>
    <xf numFmtId="164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2" borderId="15" xfId="0" applyNumberFormat="1" applyFont="1" applyFill="1" applyBorder="1" applyAlignment="1" applyProtection="1">
      <alignment horizontal="left" vertical="top" wrapText="1"/>
    </xf>
    <xf numFmtId="0" fontId="21" fillId="2" borderId="9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1" fillId="2" borderId="6" xfId="0" applyNumberFormat="1" applyFont="1" applyFill="1" applyBorder="1" applyAlignment="1" applyProtection="1">
      <alignment horizontal="left" vertical="top"/>
    </xf>
    <xf numFmtId="0" fontId="11" fillId="2" borderId="9" xfId="0" applyNumberFormat="1" applyFont="1" applyFill="1" applyBorder="1" applyAlignment="1" applyProtection="1">
      <alignment horizontal="left" vertical="top"/>
    </xf>
    <xf numFmtId="0" fontId="11" fillId="2" borderId="25" xfId="0" applyNumberFormat="1" applyFont="1" applyFill="1" applyBorder="1" applyAlignment="1" applyProtection="1">
      <alignment horizontal="left" vertical="top"/>
    </xf>
    <xf numFmtId="0" fontId="11" fillId="2" borderId="26" xfId="0" applyNumberFormat="1" applyFont="1" applyFill="1" applyBorder="1" applyAlignment="1" applyProtection="1">
      <alignment horizontal="left" vertical="top"/>
    </xf>
    <xf numFmtId="0" fontId="11" fillId="2" borderId="23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3" fillId="0" borderId="0" xfId="0" applyNumberFormat="1" applyFont="1" applyFill="1" applyBorder="1" applyAlignment="1" applyProtection="1">
      <alignment horizontal="center" vertical="top"/>
    </xf>
    <xf numFmtId="0" fontId="10" fillId="0" borderId="14" xfId="0" applyNumberFormat="1" applyFont="1" applyFill="1" applyBorder="1" applyAlignment="1" applyProtection="1">
      <alignment horizontal="center" vertical="center" textRotation="90"/>
    </xf>
    <xf numFmtId="0" fontId="11" fillId="0" borderId="27" xfId="0" applyNumberFormat="1" applyFont="1" applyFill="1" applyBorder="1" applyAlignment="1" applyProtection="1">
      <alignment horizontal="center" vertical="center" wrapText="1" shrinkToFit="1"/>
    </xf>
    <xf numFmtId="0" fontId="11" fillId="0" borderId="8" xfId="0" applyNumberFormat="1" applyFont="1" applyFill="1" applyBorder="1" applyAlignment="1" applyProtection="1">
      <alignment horizontal="center" vertical="center" wrapText="1" shrinkToFit="1"/>
    </xf>
    <xf numFmtId="0" fontId="12" fillId="0" borderId="10" xfId="0" applyNumberFormat="1" applyFont="1" applyFill="1" applyBorder="1" applyAlignment="1" applyProtection="1">
      <alignment vertical="top"/>
    </xf>
    <xf numFmtId="0" fontId="12" fillId="2" borderId="18" xfId="0" applyNumberFormat="1" applyFont="1" applyFill="1" applyBorder="1" applyAlignment="1" applyProtection="1">
      <alignment vertical="top"/>
    </xf>
    <xf numFmtId="0" fontId="12" fillId="2" borderId="19" xfId="0" applyNumberFormat="1" applyFont="1" applyFill="1" applyBorder="1" applyAlignment="1" applyProtection="1">
      <alignment vertical="top"/>
    </xf>
    <xf numFmtId="0" fontId="11" fillId="2" borderId="7" xfId="0" applyNumberFormat="1" applyFont="1" applyFill="1" applyBorder="1" applyAlignment="1" applyProtection="1">
      <alignment vertical="top"/>
    </xf>
    <xf numFmtId="0" fontId="11" fillId="2" borderId="18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 wrapText="1"/>
    </xf>
    <xf numFmtId="0" fontId="10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5" xfId="0" applyNumberFormat="1" applyFont="1" applyFill="1" applyBorder="1" applyAlignment="1" applyProtection="1">
      <alignment vertical="top"/>
    </xf>
    <xf numFmtId="0" fontId="19" fillId="0" borderId="9" xfId="0" applyNumberFormat="1" applyFont="1" applyFill="1" applyBorder="1" applyAlignment="1" applyProtection="1">
      <alignment vertical="top"/>
    </xf>
    <xf numFmtId="0" fontId="15" fillId="0" borderId="9" xfId="0" applyNumberFormat="1" applyFont="1" applyFill="1" applyBorder="1" applyAlignment="1" applyProtection="1">
      <alignment vertical="top"/>
    </xf>
    <xf numFmtId="164" fontId="18" fillId="2" borderId="10" xfId="0" applyNumberFormat="1" applyFont="1" applyFill="1" applyBorder="1" applyAlignment="1" applyProtection="1">
      <alignment horizontal="center" vertical="center"/>
    </xf>
    <xf numFmtId="164" fontId="18" fillId="2" borderId="11" xfId="0" applyNumberFormat="1" applyFont="1" applyFill="1" applyBorder="1" applyAlignment="1" applyProtection="1">
      <alignment horizontal="center" vertical="center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5" xfId="0" applyNumberFormat="1" applyFont="1" applyFill="1" applyBorder="1" applyAlignment="1" applyProtection="1">
      <alignment vertical="top"/>
    </xf>
    <xf numFmtId="0" fontId="12" fillId="0" borderId="15" xfId="0" applyNumberFormat="1" applyFont="1" applyFill="1" applyBorder="1" applyAlignment="1" applyProtection="1">
      <alignment vertical="top"/>
    </xf>
    <xf numFmtId="0" fontId="12" fillId="0" borderId="15" xfId="0" applyNumberFormat="1" applyFont="1" applyFill="1" applyBorder="1" applyAlignment="1" applyProtection="1">
      <alignment vertical="top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164" fontId="18" fillId="2" borderId="34" xfId="0" applyNumberFormat="1" applyFont="1" applyFill="1" applyBorder="1" applyAlignment="1" applyProtection="1">
      <alignment horizontal="center" vertical="center"/>
    </xf>
    <xf numFmtId="0" fontId="22" fillId="0" borderId="9" xfId="0" applyNumberFormat="1" applyFont="1" applyFill="1" applyBorder="1" applyAlignment="1" applyProtection="1">
      <alignment vertical="top"/>
    </xf>
    <xf numFmtId="164" fontId="9" fillId="4" borderId="9" xfId="0" applyNumberFormat="1" applyFont="1" applyFill="1" applyBorder="1" applyAlignment="1" applyProtection="1">
      <alignment horizontal="center" vertical="center"/>
      <protection locked="0"/>
    </xf>
    <xf numFmtId="0" fontId="19" fillId="4" borderId="9" xfId="0" applyNumberFormat="1" applyFont="1" applyFill="1" applyBorder="1" applyAlignment="1" applyProtection="1">
      <alignment vertical="top"/>
    </xf>
    <xf numFmtId="164" fontId="9" fillId="4" borderId="10" xfId="0" applyNumberFormat="1" applyFont="1" applyFill="1" applyBorder="1" applyAlignment="1" applyProtection="1">
      <alignment horizontal="center" vertical="center"/>
      <protection locked="0"/>
    </xf>
    <xf numFmtId="164" fontId="7" fillId="4" borderId="9" xfId="0" applyNumberFormat="1" applyFont="1" applyFill="1" applyBorder="1" applyAlignment="1" applyProtection="1">
      <alignment horizontal="center" vertical="center"/>
    </xf>
    <xf numFmtId="164" fontId="9" fillId="4" borderId="11" xfId="0" applyNumberFormat="1" applyFont="1" applyFill="1" applyBorder="1" applyAlignment="1" applyProtection="1">
      <alignment horizontal="center" vertical="center"/>
      <protection locked="0"/>
    </xf>
    <xf numFmtId="164" fontId="9" fillId="4" borderId="14" xfId="0" applyNumberFormat="1" applyFont="1" applyFill="1" applyBorder="1" applyAlignment="1" applyProtection="1">
      <alignment horizontal="center" vertical="center"/>
      <protection locked="0"/>
    </xf>
    <xf numFmtId="164" fontId="9" fillId="4" borderId="9" xfId="0" applyNumberFormat="1" applyFont="1" applyFill="1" applyBorder="1" applyAlignment="1" applyProtection="1">
      <alignment horizontal="center" vertical="center"/>
      <protection locked="0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9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center" vertical="center"/>
      <protection locked="0"/>
    </xf>
    <xf numFmtId="164" fontId="11" fillId="4" borderId="10" xfId="0" applyNumberFormat="1" applyFont="1" applyFill="1" applyBorder="1" applyAlignment="1" applyProtection="1">
      <alignment horizontal="center" vertical="center"/>
      <protection locked="0"/>
    </xf>
    <xf numFmtId="164" fontId="11" fillId="4" borderId="8" xfId="0" applyNumberFormat="1" applyFont="1" applyFill="1" applyBorder="1" applyAlignment="1" applyProtection="1">
      <alignment horizontal="center" vertical="center"/>
      <protection locked="0"/>
    </xf>
    <xf numFmtId="164" fontId="11" fillId="4" borderId="11" xfId="0" applyNumberFormat="1" applyFont="1" applyFill="1" applyBorder="1" applyAlignment="1" applyProtection="1">
      <alignment horizontal="center" vertical="center"/>
      <protection locked="0"/>
    </xf>
    <xf numFmtId="164" fontId="14" fillId="4" borderId="9" xfId="0" applyNumberFormat="1" applyFont="1" applyFill="1" applyBorder="1" applyAlignment="1" applyProtection="1">
      <alignment horizontal="center" vertical="center"/>
      <protection locked="0"/>
    </xf>
    <xf numFmtId="164" fontId="7" fillId="4" borderId="9" xfId="0" applyNumberFormat="1" applyFont="1" applyFill="1" applyBorder="1" applyAlignment="1" applyProtection="1">
      <alignment horizontal="center" vertical="center"/>
      <protection locked="0"/>
    </xf>
    <xf numFmtId="164" fontId="7" fillId="4" borderId="9" xfId="0" applyNumberFormat="1" applyFont="1" applyFill="1" applyBorder="1" applyAlignment="1" applyProtection="1">
      <alignment horizontal="center" vertical="top"/>
    </xf>
    <xf numFmtId="164" fontId="13" fillId="4" borderId="9" xfId="0" applyNumberFormat="1" applyFont="1" applyFill="1" applyBorder="1" applyAlignment="1" applyProtection="1">
      <alignment horizontal="center" vertical="center"/>
      <protection locked="0"/>
    </xf>
    <xf numFmtId="164" fontId="21" fillId="4" borderId="9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vertical="center" textRotation="90" wrapText="1"/>
    </xf>
    <xf numFmtId="0" fontId="10" fillId="0" borderId="6" xfId="0" applyNumberFormat="1" applyFont="1" applyFill="1" applyBorder="1" applyAlignment="1" applyProtection="1">
      <alignment vertical="center" textRotation="90" wrapText="1"/>
    </xf>
    <xf numFmtId="164" fontId="18" fillId="2" borderId="10" xfId="0" applyNumberFormat="1" applyFont="1" applyFill="1" applyBorder="1" applyAlignment="1" applyProtection="1">
      <alignment horizontal="center" vertical="center"/>
    </xf>
    <xf numFmtId="164" fontId="18" fillId="2" borderId="11" xfId="0" applyNumberFormat="1" applyFont="1" applyFill="1" applyBorder="1" applyAlignment="1" applyProtection="1">
      <alignment horizontal="center" vertical="center"/>
    </xf>
    <xf numFmtId="0" fontId="12" fillId="0" borderId="11" xfId="0" applyNumberFormat="1" applyFont="1" applyFill="1" applyBorder="1" applyAlignment="1" applyProtection="1">
      <alignment vertical="top"/>
    </xf>
    <xf numFmtId="0" fontId="7" fillId="0" borderId="27" xfId="0" applyNumberFormat="1" applyFont="1" applyFill="1" applyBorder="1" applyAlignment="1" applyProtection="1">
      <alignment horizontal="center" vertical="center" wrapText="1" shrinkToFit="1"/>
    </xf>
    <xf numFmtId="0" fontId="7" fillId="0" borderId="5" xfId="0" applyNumberFormat="1" applyFont="1" applyFill="1" applyBorder="1" applyAlignment="1" applyProtection="1">
      <alignment horizontal="center" vertical="center" wrapText="1" shrinkToFit="1"/>
    </xf>
    <xf numFmtId="0" fontId="15" fillId="0" borderId="11" xfId="0" applyNumberFormat="1" applyFont="1" applyFill="1" applyBorder="1" applyAlignment="1" applyProtection="1">
      <alignment vertical="top"/>
    </xf>
    <xf numFmtId="164" fontId="11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0" borderId="14" xfId="0" applyNumberFormat="1" applyFont="1" applyFill="1" applyBorder="1" applyAlignment="1" applyProtection="1">
      <alignment horizontal="center" vertical="center"/>
      <protection locked="0"/>
    </xf>
    <xf numFmtId="164" fontId="11" fillId="0" borderId="14" xfId="0" applyNumberFormat="1" applyFont="1" applyFill="1" applyBorder="1" applyAlignment="1" applyProtection="1">
      <alignment horizontal="center" vertical="center"/>
      <protection locked="0"/>
    </xf>
    <xf numFmtId="164" fontId="22" fillId="0" borderId="9" xfId="0" applyNumberFormat="1" applyFont="1" applyFill="1" applyBorder="1" applyAlignment="1" applyProtection="1">
      <alignment vertical="top"/>
    </xf>
    <xf numFmtId="0" fontId="12" fillId="2" borderId="13" xfId="0" applyNumberFormat="1" applyFont="1" applyFill="1" applyBorder="1" applyAlignment="1" applyProtection="1">
      <alignment vertical="center" wrapText="1"/>
    </xf>
    <xf numFmtId="0" fontId="8" fillId="0" borderId="9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2" fillId="0" borderId="9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>
      <alignment vertical="top"/>
    </xf>
    <xf numFmtId="0" fontId="25" fillId="0" borderId="1" xfId="0" applyNumberFormat="1" applyFont="1" applyFill="1" applyBorder="1" applyAlignment="1" applyProtection="1">
      <alignment vertical="top"/>
    </xf>
    <xf numFmtId="0" fontId="25" fillId="0" borderId="4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3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12" fillId="0" borderId="12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12" fillId="0" borderId="13" xfId="0" applyNumberFormat="1" applyFont="1" applyFill="1" applyBorder="1" applyAlignment="1" applyProtection="1">
      <alignment vertical="center"/>
    </xf>
    <xf numFmtId="0" fontId="12" fillId="0" borderId="13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 wrapText="1"/>
    </xf>
    <xf numFmtId="0" fontId="12" fillId="2" borderId="10" xfId="0" applyNumberFormat="1" applyFont="1" applyFill="1" applyBorder="1" applyAlignment="1" applyProtection="1">
      <alignment vertical="top" wrapText="1"/>
    </xf>
    <xf numFmtId="0" fontId="29" fillId="0" borderId="0" xfId="0" applyNumberFormat="1" applyFont="1" applyFill="1" applyBorder="1" applyAlignment="1" applyProtection="1">
      <alignment vertical="top"/>
    </xf>
    <xf numFmtId="0" fontId="12" fillId="2" borderId="18" xfId="0" applyNumberFormat="1" applyFont="1" applyFill="1" applyBorder="1" applyAlignment="1" applyProtection="1">
      <alignment horizontal="left" vertical="center" wrapText="1"/>
    </xf>
    <xf numFmtId="0" fontId="25" fillId="2" borderId="38" xfId="0" applyNumberFormat="1" applyFont="1" applyFill="1" applyBorder="1" applyAlignment="1" applyProtection="1">
      <alignment horizontal="left" vertical="top"/>
    </xf>
    <xf numFmtId="0" fontId="11" fillId="2" borderId="39" xfId="0" applyNumberFormat="1" applyFont="1" applyFill="1" applyBorder="1" applyAlignment="1" applyProtection="1">
      <alignment horizontal="left" vertical="top"/>
    </xf>
    <xf numFmtId="0" fontId="12" fillId="2" borderId="39" xfId="0" applyNumberFormat="1" applyFont="1" applyFill="1" applyBorder="1" applyAlignment="1" applyProtection="1">
      <alignment horizontal="left" vertical="top"/>
    </xf>
    <xf numFmtId="164" fontId="18" fillId="2" borderId="40" xfId="0" applyNumberFormat="1" applyFont="1" applyFill="1" applyBorder="1" applyAlignment="1" applyProtection="1">
      <alignment horizontal="center" vertical="center"/>
    </xf>
    <xf numFmtId="0" fontId="12" fillId="0" borderId="21" xfId="0" applyNumberFormat="1" applyFont="1" applyFill="1" applyBorder="1" applyAlignment="1" applyProtection="1">
      <alignment vertical="center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164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30" fillId="2" borderId="39" xfId="0" applyNumberFormat="1" applyFont="1" applyFill="1" applyBorder="1" applyAlignment="1" applyProtection="1">
      <alignment horizontal="left" vertical="top"/>
    </xf>
    <xf numFmtId="0" fontId="25" fillId="2" borderId="39" xfId="0" applyNumberFormat="1" applyFont="1" applyFill="1" applyBorder="1" applyAlignment="1" applyProtection="1">
      <alignment horizontal="left" vertical="top"/>
    </xf>
    <xf numFmtId="0" fontId="33" fillId="0" borderId="0" xfId="0" applyNumberFormat="1" applyFont="1" applyFill="1" applyBorder="1" applyAlignment="1" applyProtection="1">
      <alignment vertical="top"/>
    </xf>
    <xf numFmtId="1" fontId="16" fillId="0" borderId="9" xfId="0" applyNumberFormat="1" applyFont="1" applyFill="1" applyBorder="1" applyAlignment="1" applyProtection="1">
      <alignment horizontal="center" textRotation="90" wrapText="1"/>
    </xf>
    <xf numFmtId="1" fontId="10" fillId="0" borderId="10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1" fontId="9" fillId="0" borderId="9" xfId="0" applyNumberFormat="1" applyFont="1" applyFill="1" applyBorder="1" applyAlignment="1" applyProtection="1">
      <alignment horizontal="center"/>
      <protection locked="0"/>
    </xf>
    <xf numFmtId="1" fontId="0" fillId="0" borderId="9" xfId="0" applyNumberFormat="1" applyFont="1" applyFill="1" applyBorder="1" applyAlignment="1" applyProtection="1"/>
    <xf numFmtId="1" fontId="9" fillId="2" borderId="37" xfId="0" applyNumberFormat="1" applyFont="1" applyFill="1" applyBorder="1" applyAlignment="1" applyProtection="1">
      <alignment horizontal="center"/>
    </xf>
    <xf numFmtId="1" fontId="9" fillId="2" borderId="39" xfId="0" applyNumberFormat="1" applyFont="1" applyFill="1" applyBorder="1" applyAlignment="1" applyProtection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1" fontId="19" fillId="0" borderId="11" xfId="0" applyNumberFormat="1" applyFont="1" applyFill="1" applyBorder="1" applyAlignment="1" applyProtection="1"/>
    <xf numFmtId="1" fontId="11" fillId="0" borderId="9" xfId="0" applyNumberFormat="1" applyFont="1" applyFill="1" applyBorder="1" applyAlignment="1" applyProtection="1">
      <alignment horizontal="center"/>
      <protection locked="0"/>
    </xf>
    <xf numFmtId="1" fontId="19" fillId="0" borderId="9" xfId="0" applyNumberFormat="1" applyFont="1" applyFill="1" applyBorder="1" applyAlignment="1" applyProtection="1"/>
    <xf numFmtId="1" fontId="7" fillId="0" borderId="9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Fill="1" applyBorder="1" applyAlignment="1" applyProtection="1">
      <alignment horizontal="center"/>
      <protection locked="0"/>
    </xf>
    <xf numFmtId="1" fontId="8" fillId="0" borderId="9" xfId="0" applyNumberFormat="1" applyFont="1" applyFill="1" applyBorder="1" applyAlignment="1" applyProtection="1"/>
    <xf numFmtId="1" fontId="12" fillId="5" borderId="9" xfId="0" applyNumberFormat="1" applyFont="1" applyFill="1" applyBorder="1" applyAlignment="1" applyProtection="1">
      <alignment horizontal="center" wrapText="1"/>
    </xf>
    <xf numFmtId="1" fontId="9" fillId="2" borderId="9" xfId="0" applyNumberFormat="1" applyFont="1" applyFill="1" applyBorder="1" applyAlignment="1" applyProtection="1">
      <alignment horizontal="center"/>
    </xf>
    <xf numFmtId="1" fontId="9" fillId="2" borderId="10" xfId="0" applyNumberFormat="1" applyFont="1" applyFill="1" applyBorder="1" applyAlignment="1" applyProtection="1">
      <alignment horizontal="center"/>
    </xf>
    <xf numFmtId="1" fontId="9" fillId="2" borderId="39" xfId="0" applyNumberFormat="1" applyFont="1" applyFill="1" applyBorder="1" applyAlignment="1" applyProtection="1">
      <alignment horizontal="center"/>
      <protection locked="0"/>
    </xf>
    <xf numFmtId="1" fontId="11" fillId="2" borderId="39" xfId="0" applyNumberFormat="1" applyFont="1" applyFill="1" applyBorder="1" applyAlignment="1" applyProtection="1">
      <alignment horizontal="center"/>
      <protection locked="0"/>
    </xf>
    <xf numFmtId="1" fontId="9" fillId="0" borderId="11" xfId="0" applyNumberFormat="1" applyFont="1" applyFill="1" applyBorder="1" applyAlignment="1" applyProtection="1">
      <alignment horizontal="center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0" xfId="0" applyNumberFormat="1" applyFont="1" applyFill="1" applyBorder="1" applyAlignment="1" applyProtection="1">
      <alignment horizontal="center"/>
      <protection locked="0"/>
    </xf>
    <xf numFmtId="1" fontId="31" fillId="2" borderId="39" xfId="0" applyNumberFormat="1" applyFont="1" applyFill="1" applyBorder="1" applyAlignment="1" applyProtection="1">
      <alignment horizontal="center"/>
      <protection locked="0"/>
    </xf>
    <xf numFmtId="1" fontId="32" fillId="2" borderId="40" xfId="0" applyNumberFormat="1" applyFont="1" applyFill="1" applyBorder="1" applyAlignment="1" applyProtection="1">
      <alignment horizontal="center"/>
    </xf>
    <xf numFmtId="1" fontId="30" fillId="2" borderId="39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/>
    <xf numFmtId="0" fontId="12" fillId="2" borderId="13" xfId="0" applyNumberFormat="1" applyFont="1" applyFill="1" applyBorder="1" applyAlignment="1" applyProtection="1">
      <alignment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0" fontId="26" fillId="2" borderId="18" xfId="0" applyNumberFormat="1" applyFont="1" applyFill="1" applyBorder="1" applyAlignment="1" applyProtection="1">
      <alignment vertical="top"/>
    </xf>
    <xf numFmtId="0" fontId="26" fillId="0" borderId="0" xfId="0" applyNumberFormat="1" applyFont="1" applyFill="1" applyBorder="1" applyAlignment="1" applyProtection="1">
      <alignment vertical="top"/>
    </xf>
    <xf numFmtId="164" fontId="7" fillId="4" borderId="15" xfId="0" applyNumberFormat="1" applyFont="1" applyFill="1" applyBorder="1" applyAlignment="1" applyProtection="1">
      <alignment horizontal="center" vertical="center"/>
      <protection locked="0"/>
    </xf>
    <xf numFmtId="164" fontId="13" fillId="4" borderId="15" xfId="0" applyNumberFormat="1" applyFont="1" applyFill="1" applyBorder="1" applyAlignment="1" applyProtection="1">
      <alignment horizontal="center" vertical="center"/>
      <protection locked="0"/>
    </xf>
    <xf numFmtId="164" fontId="7" fillId="4" borderId="15" xfId="0" applyNumberFormat="1" applyFont="1" applyFill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164" fontId="7" fillId="4" borderId="10" xfId="0" applyNumberFormat="1" applyFont="1" applyFill="1" applyBorder="1" applyAlignment="1" applyProtection="1">
      <alignment horizontal="center" vertical="center"/>
      <protection locked="0"/>
    </xf>
    <xf numFmtId="164" fontId="7" fillId="4" borderId="11" xfId="0" applyNumberFormat="1" applyFont="1" applyFill="1" applyBorder="1" applyAlignment="1" applyProtection="1">
      <alignment horizontal="center" vertical="center"/>
      <protection locked="0"/>
    </xf>
    <xf numFmtId="164" fontId="7" fillId="4" borderId="14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</xf>
    <xf numFmtId="164" fontId="7" fillId="4" borderId="16" xfId="0" applyNumberFormat="1" applyFont="1" applyFill="1" applyBorder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15" xfId="0" applyNumberFormat="1" applyFont="1" applyFill="1" applyBorder="1" applyAlignment="1" applyProtection="1">
      <alignment horizontal="center" vertical="center"/>
    </xf>
    <xf numFmtId="164" fontId="18" fillId="3" borderId="8" xfId="0" applyNumberFormat="1" applyFont="1" applyFill="1" applyBorder="1" applyAlignment="1" applyProtection="1">
      <alignment horizontal="center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2" fontId="18" fillId="3" borderId="9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2" fillId="0" borderId="9" xfId="0" applyNumberFormat="1" applyFont="1" applyFill="1" applyBorder="1" applyAlignment="1" applyProtection="1">
      <alignment vertical="center" wrapText="1" shrinkToFit="1"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164" fontId="7" fillId="4" borderId="11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vertical="top"/>
    </xf>
    <xf numFmtId="0" fontId="12" fillId="0" borderId="10" xfId="0" applyNumberFormat="1" applyFont="1" applyFill="1" applyBorder="1" applyAlignment="1" applyProtection="1">
      <alignment horizontal="left" vertical="center"/>
    </xf>
    <xf numFmtId="0" fontId="12" fillId="0" borderId="12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8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Border="1" applyAlignment="1" applyProtection="1">
      <alignment horizontal="left"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1" fontId="7" fillId="0" borderId="9" xfId="0" applyNumberFormat="1" applyFont="1" applyFill="1" applyBorder="1" applyAlignment="1" applyProtection="1">
      <alignment horizontal="center" vertical="center"/>
      <protection locked="0"/>
    </xf>
    <xf numFmtId="1" fontId="18" fillId="2" borderId="9" xfId="0" applyNumberFormat="1" applyFont="1" applyFill="1" applyBorder="1" applyAlignment="1" applyProtection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6" xfId="0" applyNumberFormat="1" applyFont="1" applyFill="1" applyBorder="1" applyAlignment="1" applyProtection="1">
      <alignment horizontal="center" vertical="center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18" fillId="2" borderId="11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1" fontId="18" fillId="2" borderId="8" xfId="0" applyNumberFormat="1" applyFont="1" applyFill="1" applyBorder="1" applyAlignment="1" applyProtection="1">
      <alignment horizontal="center" vertical="center"/>
    </xf>
    <xf numFmtId="1" fontId="13" fillId="0" borderId="9" xfId="0" applyNumberFormat="1" applyFont="1" applyFill="1" applyBorder="1" applyAlignment="1" applyProtection="1">
      <alignment horizontal="center" vertical="center"/>
      <protection locked="0"/>
    </xf>
    <xf numFmtId="1" fontId="18" fillId="0" borderId="9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8" xfId="0" applyNumberFormat="1" applyFont="1" applyFill="1" applyBorder="1" applyAlignment="1" applyProtection="1">
      <alignment horizontal="center" vertical="center"/>
      <protection locked="0"/>
    </xf>
    <xf numFmtId="1" fontId="18" fillId="2" borderId="10" xfId="0" applyNumberFormat="1" applyFont="1" applyFill="1" applyBorder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left" vertic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1" fontId="7" fillId="2" borderId="43" xfId="0" applyNumberFormat="1" applyFont="1" applyFill="1" applyBorder="1" applyAlignment="1" applyProtection="1">
      <alignment horizontal="center" vertical="center"/>
    </xf>
    <xf numFmtId="1" fontId="7" fillId="2" borderId="44" xfId="0" applyNumberFormat="1" applyFont="1" applyFill="1" applyBorder="1" applyAlignment="1" applyProtection="1">
      <alignment horizontal="center" vertical="center"/>
    </xf>
    <xf numFmtId="0" fontId="12" fillId="2" borderId="10" xfId="0" applyNumberFormat="1" applyFont="1" applyFill="1" applyBorder="1" applyAlignment="1" applyProtection="1">
      <alignment horizontal="left" vertical="center" wrapText="1"/>
    </xf>
    <xf numFmtId="1" fontId="7" fillId="2" borderId="10" xfId="0" applyNumberFormat="1" applyFont="1" applyFill="1" applyBorder="1" applyAlignment="1" applyProtection="1">
      <alignment horizontal="center" vertical="center"/>
      <protection locked="0"/>
    </xf>
    <xf numFmtId="1" fontId="18" fillId="2" borderId="40" xfId="0" applyNumberFormat="1" applyFont="1" applyFill="1" applyBorder="1" applyAlignment="1" applyProtection="1">
      <alignment horizontal="center" vertical="center"/>
    </xf>
    <xf numFmtId="1" fontId="32" fillId="2" borderId="40" xfId="0" applyNumberFormat="1" applyFont="1" applyFill="1" applyBorder="1" applyAlignment="1" applyProtection="1">
      <alignment horizontal="center"/>
      <protection locked="0"/>
    </xf>
    <xf numFmtId="1" fontId="7" fillId="0" borderId="8" xfId="0" applyNumberFormat="1" applyFont="1" applyFill="1" applyBorder="1" applyAlignment="1" applyProtection="1">
      <alignment horizontal="center"/>
    </xf>
    <xf numFmtId="1" fontId="7" fillId="0" borderId="11" xfId="0" applyNumberFormat="1" applyFont="1" applyFill="1" applyBorder="1" applyAlignment="1" applyProtection="1">
      <alignment horizontal="center"/>
    </xf>
    <xf numFmtId="1" fontId="7" fillId="0" borderId="9" xfId="0" applyNumberFormat="1" applyFont="1" applyFill="1" applyBorder="1" applyAlignment="1" applyProtection="1">
      <alignment horizontal="center"/>
    </xf>
    <xf numFmtId="1" fontId="7" fillId="0" borderId="15" xfId="0" applyNumberFormat="1" applyFont="1" applyFill="1" applyBorder="1" applyAlignment="1" applyProtection="1">
      <alignment horizontal="center"/>
      <protection locked="0"/>
    </xf>
    <xf numFmtId="164" fontId="7" fillId="0" borderId="15" xfId="0" applyNumberFormat="1" applyFont="1" applyFill="1" applyBorder="1" applyAlignment="1" applyProtection="1">
      <alignment horizontal="center"/>
      <protection locked="0"/>
    </xf>
    <xf numFmtId="1" fontId="7" fillId="0" borderId="16" xfId="0" applyNumberFormat="1" applyFont="1" applyFill="1" applyBorder="1" applyAlignment="1" applyProtection="1">
      <alignment horizontal="center"/>
      <protection locked="0"/>
    </xf>
    <xf numFmtId="1" fontId="7" fillId="0" borderId="9" xfId="0" applyNumberFormat="1" applyFont="1" applyFill="1" applyBorder="1" applyAlignment="1" applyProtection="1"/>
    <xf numFmtId="1" fontId="32" fillId="2" borderId="11" xfId="0" applyNumberFormat="1" applyFont="1" applyFill="1" applyBorder="1" applyAlignment="1" applyProtection="1">
      <alignment horizontal="center"/>
    </xf>
    <xf numFmtId="1" fontId="32" fillId="2" borderId="9" xfId="0" applyNumberFormat="1" applyFont="1" applyFill="1" applyBorder="1" applyAlignment="1" applyProtection="1">
      <alignment horizontal="center"/>
    </xf>
    <xf numFmtId="1" fontId="32" fillId="2" borderId="15" xfId="0" applyNumberFormat="1" applyFont="1" applyFill="1" applyBorder="1" applyAlignment="1" applyProtection="1">
      <alignment horizontal="center"/>
    </xf>
    <xf numFmtId="1" fontId="32" fillId="2" borderId="16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vertical="top"/>
    </xf>
    <xf numFmtId="1" fontId="37" fillId="0" borderId="9" xfId="0" applyNumberFormat="1" applyFont="1" applyFill="1" applyBorder="1" applyAlignment="1" applyProtection="1">
      <alignment horizontal="center"/>
    </xf>
    <xf numFmtId="1" fontId="32" fillId="2" borderId="10" xfId="0" applyNumberFormat="1" applyFont="1" applyFill="1" applyBorder="1" applyAlignment="1" applyProtection="1">
      <alignment horizontal="center"/>
    </xf>
    <xf numFmtId="1" fontId="39" fillId="2" borderId="40" xfId="0" applyNumberFormat="1" applyFont="1" applyFill="1" applyBorder="1" applyAlignment="1" applyProtection="1">
      <alignment horizontal="center"/>
    </xf>
    <xf numFmtId="1" fontId="39" fillId="2" borderId="9" xfId="0" applyNumberFormat="1" applyFont="1" applyFill="1" applyBorder="1" applyAlignment="1" applyProtection="1">
      <alignment horizontal="center"/>
    </xf>
    <xf numFmtId="1" fontId="39" fillId="2" borderId="10" xfId="0" applyNumberFormat="1" applyFont="1" applyFill="1" applyBorder="1" applyAlignment="1" applyProtection="1">
      <alignment horizontal="center"/>
    </xf>
    <xf numFmtId="1" fontId="32" fillId="0" borderId="9" xfId="0" applyNumberFormat="1" applyFont="1" applyFill="1" applyBorder="1" applyAlignment="1" applyProtection="1"/>
    <xf numFmtId="1" fontId="40" fillId="0" borderId="0" xfId="0" applyNumberFormat="1" applyFont="1" applyFill="1" applyBorder="1" applyAlignment="1" applyProtection="1">
      <alignment horizontal="center"/>
      <protection locked="0"/>
    </xf>
    <xf numFmtId="1" fontId="40" fillId="0" borderId="0" xfId="0" applyNumberFormat="1" applyFont="1" applyFill="1" applyBorder="1" applyAlignment="1" applyProtection="1"/>
    <xf numFmtId="1" fontId="36" fillId="0" borderId="0" xfId="0" applyNumberFormat="1" applyFont="1" applyFill="1" applyBorder="1" applyAlignment="1" applyProtection="1"/>
    <xf numFmtId="0" fontId="12" fillId="3" borderId="38" xfId="0" applyNumberFormat="1" applyFont="1" applyFill="1" applyBorder="1" applyAlignment="1" applyProtection="1">
      <alignment vertical="center" wrapText="1"/>
    </xf>
    <xf numFmtId="1" fontId="7" fillId="3" borderId="39" xfId="0" applyNumberFormat="1" applyFont="1" applyFill="1" applyBorder="1" applyAlignment="1" applyProtection="1"/>
    <xf numFmtId="1" fontId="32" fillId="3" borderId="40" xfId="0" applyNumberFormat="1" applyFont="1" applyFill="1" applyBorder="1" applyAlignment="1" applyProtection="1">
      <alignment horizontal="center"/>
    </xf>
    <xf numFmtId="0" fontId="12" fillId="3" borderId="38" xfId="0" applyNumberFormat="1" applyFont="1" applyFill="1" applyBorder="1" applyAlignment="1" applyProtection="1">
      <alignment vertical="top"/>
    </xf>
    <xf numFmtId="1" fontId="32" fillId="3" borderId="40" xfId="0" applyNumberFormat="1" applyFont="1" applyFill="1" applyBorder="1" applyAlignment="1" applyProtection="1"/>
    <xf numFmtId="1" fontId="18" fillId="2" borderId="5" xfId="0" applyNumberFormat="1" applyFont="1" applyFill="1" applyBorder="1" applyAlignment="1" applyProtection="1">
      <alignment horizontal="center" vertical="center"/>
    </xf>
    <xf numFmtId="1" fontId="7" fillId="2" borderId="38" xfId="0" applyNumberFormat="1" applyFont="1" applyFill="1" applyBorder="1" applyAlignment="1" applyProtection="1">
      <alignment horizontal="center" vertical="center"/>
      <protection locked="0"/>
    </xf>
    <xf numFmtId="1" fontId="7" fillId="2" borderId="39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NumberFormat="1" applyFont="1" applyFill="1" applyBorder="1" applyAlignment="1" applyProtection="1">
      <alignment horizontal="left" vertical="center"/>
    </xf>
    <xf numFmtId="1" fontId="7" fillId="0" borderId="1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left" vertical="center" wrapText="1"/>
    </xf>
    <xf numFmtId="1" fontId="18" fillId="0" borderId="11" xfId="0" applyNumberFormat="1" applyFont="1" applyFill="1" applyBorder="1" applyAlignment="1" applyProtection="1">
      <alignment horizontal="center" vertical="center"/>
    </xf>
    <xf numFmtId="0" fontId="12" fillId="2" borderId="38" xfId="0" applyNumberFormat="1" applyFont="1" applyFill="1" applyBorder="1" applyAlignment="1" applyProtection="1">
      <alignment horizontal="left" vertical="center" wrapText="1"/>
    </xf>
    <xf numFmtId="0" fontId="12" fillId="0" borderId="19" xfId="0" applyNumberFormat="1" applyFont="1" applyFill="1" applyBorder="1" applyAlignment="1" applyProtection="1">
      <alignment horizontal="left" vertical="center" wrapText="1"/>
    </xf>
    <xf numFmtId="1" fontId="18" fillId="0" borderId="10" xfId="0" applyNumberFormat="1" applyFont="1" applyFill="1" applyBorder="1" applyAlignment="1" applyProtection="1">
      <alignment horizontal="center" vertical="center"/>
    </xf>
    <xf numFmtId="0" fontId="12" fillId="3" borderId="41" xfId="0" applyNumberFormat="1" applyFont="1" applyFill="1" applyBorder="1" applyAlignment="1" applyProtection="1">
      <alignment horizontal="left" vertical="center" wrapText="1"/>
    </xf>
    <xf numFmtId="1" fontId="7" fillId="3" borderId="39" xfId="0" applyNumberFormat="1" applyFont="1" applyFill="1" applyBorder="1" applyAlignment="1" applyProtection="1">
      <alignment horizontal="center" vertical="center"/>
      <protection locked="0"/>
    </xf>
    <xf numFmtId="1" fontId="18" fillId="3" borderId="40" xfId="0" applyNumberFormat="1" applyFont="1" applyFill="1" applyBorder="1" applyAlignment="1" applyProtection="1">
      <alignment horizontal="center" vertical="center"/>
    </xf>
    <xf numFmtId="2" fontId="32" fillId="3" borderId="9" xfId="0" applyNumberFormat="1" applyFont="1" applyFill="1" applyBorder="1" applyAlignment="1" applyProtection="1">
      <alignment vertical="top"/>
    </xf>
    <xf numFmtId="0" fontId="12" fillId="2" borderId="38" xfId="0" applyNumberFormat="1" applyFont="1" applyFill="1" applyBorder="1" applyAlignment="1" applyProtection="1">
      <alignment vertical="center"/>
    </xf>
    <xf numFmtId="0" fontId="12" fillId="2" borderId="39" xfId="0" applyNumberFormat="1" applyFont="1" applyFill="1" applyBorder="1" applyAlignment="1" applyProtection="1">
      <alignment vertical="center"/>
    </xf>
    <xf numFmtId="1" fontId="7" fillId="2" borderId="39" xfId="0" applyNumberFormat="1" applyFont="1" applyFill="1" applyBorder="1" applyAlignment="1" applyProtection="1">
      <alignment horizontal="center" vertical="center"/>
    </xf>
    <xf numFmtId="1" fontId="7" fillId="2" borderId="40" xfId="0" applyNumberFormat="1" applyFont="1" applyFill="1" applyBorder="1" applyAlignment="1" applyProtection="1">
      <alignment horizontal="center" vertical="center"/>
    </xf>
    <xf numFmtId="1" fontId="0" fillId="0" borderId="9" xfId="0" applyNumberFormat="1" applyFont="1" applyFill="1" applyBorder="1" applyAlignment="1" applyProtection="1">
      <alignment horizontal="center"/>
    </xf>
    <xf numFmtId="0" fontId="12" fillId="0" borderId="11" xfId="0" applyNumberFormat="1" applyFont="1" applyFill="1" applyBorder="1" applyAlignment="1" applyProtection="1">
      <alignment vertical="center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0" xfId="0" applyNumberFormat="1" applyFont="1" applyFill="1" applyBorder="1" applyAlignment="1" applyProtection="1">
      <alignment vertical="top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 wrapText="1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vertical="top"/>
    </xf>
    <xf numFmtId="164" fontId="18" fillId="2" borderId="10" xfId="0" applyNumberFormat="1" applyFont="1" applyFill="1" applyBorder="1" applyAlignment="1" applyProtection="1">
      <alignment horizontal="center" vertical="center"/>
    </xf>
    <xf numFmtId="164" fontId="18" fillId="2" borderId="11" xfId="0" applyNumberFormat="1" applyFont="1" applyFill="1" applyBorder="1" applyAlignment="1" applyProtection="1">
      <alignment horizontal="center" vertical="center"/>
    </xf>
    <xf numFmtId="16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/>
    </xf>
    <xf numFmtId="0" fontId="12" fillId="0" borderId="9" xfId="0" applyNumberFormat="1" applyFont="1" applyFill="1" applyBorder="1" applyAlignment="1" applyProtection="1">
      <alignment vertical="center" wrapText="1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vertical="top" wrapText="1"/>
    </xf>
    <xf numFmtId="164" fontId="11" fillId="0" borderId="9" xfId="0" applyNumberFormat="1" applyFont="1" applyFill="1" applyBorder="1" applyAlignment="1" applyProtection="1">
      <alignment horizontal="center"/>
      <protection locked="0"/>
    </xf>
    <xf numFmtId="164" fontId="36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horizontal="center" vertical="center"/>
    </xf>
    <xf numFmtId="164" fontId="37" fillId="0" borderId="9" xfId="0" applyNumberFormat="1" applyFont="1" applyFill="1" applyBorder="1" applyAlignment="1" applyProtection="1">
      <alignment horizontal="center"/>
    </xf>
    <xf numFmtId="164" fontId="16" fillId="0" borderId="9" xfId="0" applyNumberFormat="1" applyFont="1" applyFill="1" applyBorder="1" applyAlignment="1" applyProtection="1">
      <alignment horizontal="center" textRotation="90" wrapText="1"/>
    </xf>
    <xf numFmtId="164" fontId="10" fillId="0" borderId="10" xfId="0" applyNumberFormat="1" applyFont="1" applyFill="1" applyBorder="1" applyAlignment="1" applyProtection="1">
      <alignment horizontal="center"/>
    </xf>
    <xf numFmtId="164" fontId="10" fillId="0" borderId="14" xfId="0" applyNumberFormat="1" applyFont="1" applyFill="1" applyBorder="1" applyAlignment="1" applyProtection="1">
      <alignment horizontal="center"/>
    </xf>
    <xf numFmtId="164" fontId="9" fillId="0" borderId="9" xfId="0" applyNumberFormat="1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 applyProtection="1">
      <alignment horizontal="center"/>
    </xf>
    <xf numFmtId="164" fontId="0" fillId="0" borderId="9" xfId="0" applyNumberFormat="1" applyFont="1" applyFill="1" applyBorder="1" applyAlignment="1" applyProtection="1"/>
    <xf numFmtId="164" fontId="0" fillId="0" borderId="9" xfId="0" applyNumberFormat="1" applyFont="1" applyFill="1" applyBorder="1" applyAlignment="1" applyProtection="1">
      <alignment horizontal="center"/>
    </xf>
    <xf numFmtId="164" fontId="32" fillId="2" borderId="10" xfId="0" applyNumberFormat="1" applyFont="1" applyFill="1" applyBorder="1" applyAlignment="1" applyProtection="1">
      <alignment horizontal="center"/>
    </xf>
    <xf numFmtId="164" fontId="9" fillId="2" borderId="37" xfId="0" applyNumberFormat="1" applyFont="1" applyFill="1" applyBorder="1" applyAlignment="1" applyProtection="1">
      <alignment horizontal="center"/>
    </xf>
    <xf numFmtId="164" fontId="39" fillId="2" borderId="40" xfId="0" applyNumberFormat="1" applyFont="1" applyFill="1" applyBorder="1" applyAlignment="1" applyProtection="1">
      <alignment horizontal="center"/>
    </xf>
    <xf numFmtId="164" fontId="9" fillId="2" borderId="39" xfId="0" applyNumberFormat="1" applyFont="1" applyFill="1" applyBorder="1" applyAlignment="1" applyProtection="1">
      <alignment horizontal="center"/>
    </xf>
    <xf numFmtId="164" fontId="11" fillId="0" borderId="11" xfId="0" applyNumberFormat="1" applyFont="1" applyFill="1" applyBorder="1" applyAlignment="1" applyProtection="1">
      <alignment horizontal="center"/>
      <protection locked="0"/>
    </xf>
    <xf numFmtId="164" fontId="32" fillId="2" borderId="11" xfId="0" applyNumberFormat="1" applyFont="1" applyFill="1" applyBorder="1" applyAlignment="1" applyProtection="1">
      <alignment horizontal="center"/>
    </xf>
    <xf numFmtId="164" fontId="32" fillId="2" borderId="15" xfId="0" applyNumberFormat="1" applyFont="1" applyFill="1" applyBorder="1" applyAlignment="1" applyProtection="1">
      <alignment horizontal="center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4" fontId="8" fillId="0" borderId="9" xfId="0" applyNumberFormat="1" applyFont="1" applyFill="1" applyBorder="1" applyAlignment="1" applyProtection="1"/>
    <xf numFmtId="164" fontId="12" fillId="5" borderId="9" xfId="0" applyNumberFormat="1" applyFont="1" applyFill="1" applyBorder="1" applyAlignment="1" applyProtection="1">
      <alignment horizontal="center" wrapText="1"/>
    </xf>
    <xf numFmtId="164" fontId="9" fillId="2" borderId="9" xfId="0" applyNumberFormat="1" applyFont="1" applyFill="1" applyBorder="1" applyAlignment="1" applyProtection="1">
      <alignment horizontal="center"/>
    </xf>
    <xf numFmtId="164" fontId="39" fillId="2" borderId="9" xfId="0" applyNumberFormat="1" applyFont="1" applyFill="1" applyBorder="1" applyAlignment="1" applyProtection="1">
      <alignment horizontal="center"/>
    </xf>
    <xf numFmtId="164" fontId="9" fillId="2" borderId="10" xfId="0" applyNumberFormat="1" applyFont="1" applyFill="1" applyBorder="1" applyAlignment="1" applyProtection="1">
      <alignment horizontal="center"/>
    </xf>
    <xf numFmtId="164" fontId="39" fillId="2" borderId="10" xfId="0" applyNumberFormat="1" applyFont="1" applyFill="1" applyBorder="1" applyAlignment="1" applyProtection="1">
      <alignment horizontal="center"/>
    </xf>
    <xf numFmtId="164" fontId="9" fillId="2" borderId="39" xfId="0" applyNumberFormat="1" applyFont="1" applyFill="1" applyBorder="1" applyAlignment="1" applyProtection="1">
      <alignment horizontal="center"/>
      <protection locked="0"/>
    </xf>
    <xf numFmtId="164" fontId="32" fillId="2" borderId="40" xfId="0" applyNumberFormat="1" applyFont="1" applyFill="1" applyBorder="1" applyAlignment="1" applyProtection="1">
      <alignment horizontal="center"/>
    </xf>
    <xf numFmtId="164" fontId="11" fillId="2" borderId="39" xfId="0" applyNumberFormat="1" applyFont="1" applyFill="1" applyBorder="1" applyAlignment="1" applyProtection="1">
      <alignment horizontal="center"/>
      <protection locked="0"/>
    </xf>
    <xf numFmtId="164" fontId="32" fillId="2" borderId="40" xfId="0" applyNumberFormat="1" applyFont="1" applyFill="1" applyBorder="1" applyAlignment="1" applyProtection="1">
      <alignment horizontal="center"/>
      <protection locked="0"/>
    </xf>
    <xf numFmtId="164" fontId="9" fillId="0" borderId="11" xfId="0" applyNumberFormat="1" applyFont="1" applyFill="1" applyBorder="1" applyAlignment="1" applyProtection="1">
      <alignment horizontal="center"/>
      <protection locked="0"/>
    </xf>
    <xf numFmtId="164" fontId="9" fillId="2" borderId="9" xfId="0" applyNumberFormat="1" applyFont="1" applyFill="1" applyBorder="1" applyAlignment="1" applyProtection="1">
      <alignment horizontal="center"/>
      <protection locked="0"/>
    </xf>
    <xf numFmtId="164" fontId="9" fillId="2" borderId="10" xfId="0" applyNumberFormat="1" applyFont="1" applyFill="1" applyBorder="1" applyAlignment="1" applyProtection="1">
      <alignment horizontal="center"/>
      <protection locked="0"/>
    </xf>
    <xf numFmtId="164" fontId="31" fillId="2" borderId="39" xfId="0" applyNumberFormat="1" applyFont="1" applyFill="1" applyBorder="1" applyAlignment="1" applyProtection="1">
      <alignment horizontal="center"/>
      <protection locked="0"/>
    </xf>
    <xf numFmtId="164" fontId="30" fillId="2" borderId="39" xfId="0" applyNumberFormat="1" applyFont="1" applyFill="1" applyBorder="1" applyAlignment="1" applyProtection="1">
      <alignment horizontal="center"/>
      <protection locked="0"/>
    </xf>
    <xf numFmtId="164" fontId="7" fillId="3" borderId="39" xfId="0" applyNumberFormat="1" applyFont="1" applyFill="1" applyBorder="1" applyAlignment="1" applyProtection="1">
      <alignment horizontal="center"/>
    </xf>
    <xf numFmtId="164" fontId="32" fillId="3" borderId="40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alignment horizontal="center"/>
    </xf>
    <xf numFmtId="164" fontId="7" fillId="0" borderId="11" xfId="0" applyNumberFormat="1" applyFont="1" applyFill="1" applyBorder="1" applyAlignment="1" applyProtection="1">
      <alignment horizontal="center"/>
    </xf>
    <xf numFmtId="164" fontId="7" fillId="0" borderId="16" xfId="0" applyNumberFormat="1" applyFont="1" applyFill="1" applyBorder="1" applyAlignment="1" applyProtection="1">
      <alignment horizontal="center"/>
      <protection locked="0"/>
    </xf>
    <xf numFmtId="164" fontId="32" fillId="2" borderId="16" xfId="0" applyNumberFormat="1" applyFont="1" applyFill="1" applyBorder="1" applyAlignment="1" applyProtection="1">
      <alignment horizontal="center"/>
    </xf>
    <xf numFmtId="164" fontId="7" fillId="3" borderId="39" xfId="0" applyNumberFormat="1" applyFont="1" applyFill="1" applyBorder="1" applyAlignment="1" applyProtection="1"/>
    <xf numFmtId="164" fontId="32" fillId="3" borderId="40" xfId="0" applyNumberFormat="1" applyFont="1" applyFill="1" applyBorder="1" applyAlignment="1" applyProtection="1"/>
    <xf numFmtId="164" fontId="7" fillId="0" borderId="9" xfId="0" applyNumberFormat="1" applyFont="1" applyFill="1" applyBorder="1" applyAlignment="1" applyProtection="1"/>
    <xf numFmtId="164" fontId="32" fillId="0" borderId="9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4" fontId="4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vertical="top"/>
    </xf>
    <xf numFmtId="0" fontId="12" fillId="0" borderId="10" xfId="0" applyNumberFormat="1" applyFont="1" applyFill="1" applyBorder="1" applyAlignment="1" applyProtection="1">
      <alignment vertical="top"/>
    </xf>
    <xf numFmtId="0" fontId="12" fillId="0" borderId="11" xfId="0" applyNumberFormat="1" applyFont="1" applyFill="1" applyBorder="1" applyAlignment="1" applyProtection="1">
      <alignment vertical="top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 wrapText="1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164" fontId="10" fillId="0" borderId="18" xfId="0" applyNumberFormat="1" applyFont="1" applyFill="1" applyBorder="1" applyAlignment="1" applyProtection="1">
      <alignment horizontal="center"/>
    </xf>
    <xf numFmtId="0" fontId="12" fillId="0" borderId="10" xfId="0" applyNumberFormat="1" applyFont="1" applyFill="1" applyBorder="1" applyAlignment="1" applyProtection="1">
      <alignment vertical="center" wrapText="1" shrinkToFit="1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12" fillId="0" borderId="15" xfId="0" applyNumberFormat="1" applyFont="1" applyFill="1" applyBorder="1" applyAlignment="1" applyProtection="1">
      <alignment horizontal="center" vertical="center"/>
      <protection locked="0"/>
    </xf>
    <xf numFmtId="164" fontId="12" fillId="0" borderId="8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</xf>
    <xf numFmtId="164" fontId="12" fillId="0" borderId="11" xfId="0" applyNumberFormat="1" applyFont="1" applyFill="1" applyBorder="1" applyAlignment="1" applyProtection="1">
      <alignment horizontal="center" vertical="center"/>
      <protection locked="0"/>
    </xf>
    <xf numFmtId="164" fontId="12" fillId="0" borderId="15" xfId="0" applyNumberFormat="1" applyFont="1" applyFill="1" applyBorder="1" applyAlignment="1" applyProtection="1">
      <alignment horizontal="center"/>
      <protection locked="0"/>
    </xf>
    <xf numFmtId="164" fontId="12" fillId="0" borderId="16" xfId="0" applyNumberFormat="1" applyFont="1" applyFill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center" vertical="top"/>
    </xf>
    <xf numFmtId="164" fontId="7" fillId="4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46" xfId="0" applyNumberFormat="1" applyFont="1" applyFill="1" applyBorder="1" applyAlignment="1" applyProtection="1">
      <alignment vertical="center"/>
    </xf>
    <xf numFmtId="0" fontId="26" fillId="2" borderId="51" xfId="0" applyNumberFormat="1" applyFont="1" applyFill="1" applyBorder="1" applyAlignment="1" applyProtection="1">
      <alignment vertical="top"/>
    </xf>
    <xf numFmtId="0" fontId="12" fillId="2" borderId="45" xfId="0" applyNumberFormat="1" applyFont="1" applyFill="1" applyBorder="1" applyAlignment="1" applyProtection="1">
      <alignment vertical="center"/>
    </xf>
    <xf numFmtId="164" fontId="7" fillId="2" borderId="37" xfId="0" applyNumberFormat="1" applyFont="1" applyFill="1" applyBorder="1" applyAlignment="1" applyProtection="1">
      <alignment horizontal="center" vertical="center"/>
    </xf>
    <xf numFmtId="164" fontId="7" fillId="2" borderId="53" xfId="0" applyNumberFormat="1" applyFont="1" applyFill="1" applyBorder="1" applyAlignment="1" applyProtection="1">
      <alignment horizontal="center" vertical="center"/>
    </xf>
    <xf numFmtId="0" fontId="12" fillId="2" borderId="41" xfId="0" applyNumberFormat="1" applyFont="1" applyFill="1" applyBorder="1" applyAlignment="1" applyProtection="1">
      <alignment vertical="center"/>
    </xf>
    <xf numFmtId="0" fontId="26" fillId="2" borderId="42" xfId="0" applyNumberFormat="1" applyFont="1" applyFill="1" applyBorder="1" applyAlignment="1" applyProtection="1">
      <alignment vertical="top"/>
    </xf>
    <xf numFmtId="0" fontId="12" fillId="2" borderId="43" xfId="0" applyNumberFormat="1" applyFont="1" applyFill="1" applyBorder="1" applyAlignment="1" applyProtection="1">
      <alignment vertical="center"/>
    </xf>
    <xf numFmtId="164" fontId="7" fillId="2" borderId="39" xfId="0" applyNumberFormat="1" applyFont="1" applyFill="1" applyBorder="1" applyAlignment="1" applyProtection="1">
      <alignment horizontal="center" vertical="center"/>
    </xf>
    <xf numFmtId="164" fontId="7" fillId="2" borderId="40" xfId="0" applyNumberFormat="1" applyFont="1" applyFill="1" applyBorder="1" applyAlignment="1" applyProtection="1">
      <alignment horizontal="center" vertical="center"/>
    </xf>
    <xf numFmtId="164" fontId="7" fillId="2" borderId="29" xfId="0" applyNumberFormat="1" applyFont="1" applyFill="1" applyBorder="1" applyAlignment="1" applyProtection="1">
      <alignment horizontal="center" vertical="center"/>
      <protection locked="0"/>
    </xf>
    <xf numFmtId="164" fontId="18" fillId="2" borderId="55" xfId="0" applyNumberFormat="1" applyFont="1" applyFill="1" applyBorder="1" applyAlignment="1" applyProtection="1">
      <alignment horizontal="center" vertical="center"/>
    </xf>
    <xf numFmtId="164" fontId="7" fillId="4" borderId="10" xfId="0" applyNumberFormat="1" applyFont="1" applyFill="1" applyBorder="1" applyAlignment="1" applyProtection="1">
      <alignment horizontal="center" vertical="top"/>
    </xf>
    <xf numFmtId="2" fontId="18" fillId="3" borderId="10" xfId="0" applyNumberFormat="1" applyFont="1" applyFill="1" applyBorder="1" applyAlignment="1" applyProtection="1">
      <alignment horizontal="center" vertical="center"/>
    </xf>
    <xf numFmtId="164" fontId="7" fillId="2" borderId="43" xfId="0" applyNumberFormat="1" applyFont="1" applyFill="1" applyBorder="1" applyAlignment="1" applyProtection="1">
      <alignment horizontal="center" vertical="center"/>
    </xf>
    <xf numFmtId="164" fontId="7" fillId="2" borderId="44" xfId="0" applyNumberFormat="1" applyFont="1" applyFill="1" applyBorder="1" applyAlignment="1" applyProtection="1">
      <alignment horizontal="center" vertical="center"/>
    </xf>
    <xf numFmtId="2" fontId="40" fillId="0" borderId="52" xfId="0" applyNumberFormat="1" applyFont="1" applyFill="1" applyBorder="1" applyAlignment="1" applyProtection="1">
      <alignment horizontal="center" vertical="center"/>
    </xf>
    <xf numFmtId="164" fontId="18" fillId="4" borderId="9" xfId="0" applyNumberFormat="1" applyFont="1" applyFill="1" applyBorder="1" applyAlignment="1" applyProtection="1">
      <alignment horizontal="center" vertical="center"/>
    </xf>
    <xf numFmtId="164" fontId="18" fillId="4" borderId="9" xfId="0" applyNumberFormat="1" applyFont="1" applyFill="1" applyBorder="1" applyAlignment="1" applyProtection="1">
      <alignment horizontal="center" vertical="center"/>
      <protection locked="0"/>
    </xf>
    <xf numFmtId="164" fontId="18" fillId="4" borderId="10" xfId="0" applyNumberFormat="1" applyFont="1" applyFill="1" applyBorder="1" applyAlignment="1" applyProtection="1">
      <alignment horizontal="center" vertical="center"/>
      <protection locked="0"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18" fillId="0" borderId="9" xfId="0" applyNumberFormat="1" applyFont="1" applyFill="1" applyBorder="1" applyAlignment="1" applyProtection="1">
      <alignment horizontal="center" vertical="center"/>
      <protection locked="0"/>
    </xf>
    <xf numFmtId="1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</xf>
    <xf numFmtId="164" fontId="12" fillId="0" borderId="8" xfId="0" applyNumberFormat="1" applyFont="1" applyFill="1" applyBorder="1" applyAlignment="1" applyProtection="1">
      <alignment horizontal="center" vertical="top"/>
    </xf>
    <xf numFmtId="164" fontId="12" fillId="0" borderId="11" xfId="0" applyNumberFormat="1" applyFont="1" applyFill="1" applyBorder="1" applyAlignment="1" applyProtection="1">
      <alignment horizontal="center" vertical="top"/>
    </xf>
    <xf numFmtId="164" fontId="0" fillId="0" borderId="9" xfId="0" applyNumberFormat="1" applyFont="1" applyFill="1" applyBorder="1" applyAlignment="1" applyProtection="1">
      <alignment vertical="top"/>
    </xf>
    <xf numFmtId="164" fontId="7" fillId="3" borderId="37" xfId="0" applyNumberFormat="1" applyFont="1" applyFill="1" applyBorder="1" applyAlignment="1" applyProtection="1">
      <alignment horizontal="center"/>
    </xf>
    <xf numFmtId="164" fontId="7" fillId="0" borderId="11" xfId="0" applyNumberFormat="1" applyFont="1" applyFill="1" applyBorder="1" applyAlignment="1" applyProtection="1"/>
    <xf numFmtId="164" fontId="7" fillId="0" borderId="9" xfId="0" applyNumberFormat="1" applyFont="1" applyFill="1" applyBorder="1" applyAlignment="1" applyProtection="1">
      <alignment horizontal="center"/>
    </xf>
    <xf numFmtId="164" fontId="32" fillId="0" borderId="11" xfId="0" applyNumberFormat="1" applyFont="1" applyFill="1" applyBorder="1" applyAlignment="1" applyProtection="1"/>
    <xf numFmtId="164" fontId="7" fillId="3" borderId="39" xfId="0" applyNumberFormat="1" applyFont="1" applyFill="1" applyBorder="1" applyAlignment="1" applyProtection="1">
      <alignment horizontal="center"/>
    </xf>
    <xf numFmtId="164" fontId="30" fillId="2" borderId="29" xfId="0" applyNumberFormat="1" applyFont="1" applyFill="1" applyBorder="1" applyAlignment="1" applyProtection="1">
      <alignment horizontal="center"/>
      <protection locked="0"/>
    </xf>
    <xf numFmtId="164" fontId="12" fillId="0" borderId="9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vertical="top"/>
    </xf>
    <xf numFmtId="164" fontId="18" fillId="0" borderId="9" xfId="0" applyNumberFormat="1" applyFont="1" applyFill="1" applyBorder="1" applyAlignment="1" applyProtection="1">
      <alignment horizontal="center"/>
      <protection locked="0"/>
    </xf>
    <xf numFmtId="164" fontId="18" fillId="0" borderId="11" xfId="0" applyNumberFormat="1" applyFont="1" applyFill="1" applyBorder="1" applyAlignment="1" applyProtection="1">
      <alignment horizont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 textRotation="90" wrapText="1"/>
    </xf>
    <xf numFmtId="0" fontId="10" fillId="0" borderId="4" xfId="0" applyNumberFormat="1" applyFont="1" applyFill="1" applyBorder="1" applyAlignment="1" applyProtection="1">
      <alignment horizontal="center" vertical="center" textRotation="90" wrapText="1"/>
    </xf>
    <xf numFmtId="164" fontId="9" fillId="0" borderId="10" xfId="0" applyNumberFormat="1" applyFont="1" applyFill="1" applyBorder="1" applyAlignment="1" applyProtection="1">
      <alignment horizontal="center" vertical="center"/>
      <protection locked="0"/>
    </xf>
    <xf numFmtId="164" fontId="9" fillId="0" borderId="14" xfId="0" applyNumberFormat="1" applyFont="1" applyFill="1" applyBorder="1" applyAlignment="1" applyProtection="1">
      <alignment horizontal="center" vertical="center"/>
      <protection locked="0"/>
    </xf>
    <xf numFmtId="164" fontId="9" fillId="0" borderId="11" xfId="0" applyNumberFormat="1" applyFont="1" applyFill="1" applyBorder="1" applyAlignment="1" applyProtection="1">
      <alignment horizontal="center" vertical="center"/>
      <protection locked="0"/>
    </xf>
    <xf numFmtId="164" fontId="18" fillId="2" borderId="10" xfId="0" applyNumberFormat="1" applyFont="1" applyFill="1" applyBorder="1" applyAlignment="1" applyProtection="1">
      <alignment horizontal="center" vertical="center"/>
    </xf>
    <xf numFmtId="164" fontId="18" fillId="2" borderId="14" xfId="0" applyNumberFormat="1" applyFont="1" applyFill="1" applyBorder="1" applyAlignment="1" applyProtection="1">
      <alignment horizontal="center" vertical="center"/>
    </xf>
    <xf numFmtId="164" fontId="18" fillId="2" borderId="11" xfId="0" applyNumberFormat="1" applyFont="1" applyFill="1" applyBorder="1" applyAlignment="1" applyProtection="1">
      <alignment horizontal="center" vertical="center"/>
    </xf>
    <xf numFmtId="0" fontId="24" fillId="0" borderId="10" xfId="0" applyNumberFormat="1" applyFont="1" applyFill="1" applyBorder="1" applyAlignment="1" applyProtection="1">
      <alignment horizontal="center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center" vertical="top" wrapText="1"/>
    </xf>
    <xf numFmtId="164" fontId="9" fillId="4" borderId="9" xfId="0" applyNumberFormat="1" applyFont="1" applyFill="1" applyBorder="1" applyAlignment="1" applyProtection="1">
      <alignment horizontal="center" vertical="center"/>
      <protection locked="0"/>
    </xf>
    <xf numFmtId="164" fontId="9" fillId="0" borderId="9" xfId="0" applyNumberFormat="1" applyFont="1" applyFill="1" applyBorder="1" applyAlignment="1" applyProtection="1">
      <alignment horizontal="center" vertical="center"/>
      <protection locked="0"/>
    </xf>
    <xf numFmtId="0" fontId="24" fillId="0" borderId="10" xfId="0" applyNumberFormat="1" applyFont="1" applyFill="1" applyBorder="1" applyAlignment="1" applyProtection="1">
      <alignment vertical="top" wrapText="1"/>
    </xf>
    <xf numFmtId="0" fontId="24" fillId="0" borderId="11" xfId="0" applyNumberFormat="1" applyFont="1" applyFill="1" applyBorder="1" applyAlignment="1" applyProtection="1">
      <alignment vertical="top" wrapText="1"/>
    </xf>
    <xf numFmtId="0" fontId="24" fillId="0" borderId="14" xfId="0" applyNumberFormat="1" applyFont="1" applyFill="1" applyBorder="1" applyAlignment="1" applyProtection="1">
      <alignment vertical="top" wrapText="1"/>
    </xf>
    <xf numFmtId="0" fontId="24" fillId="0" borderId="10" xfId="0" applyNumberFormat="1" applyFont="1" applyFill="1" applyBorder="1" applyAlignment="1" applyProtection="1">
      <alignment vertical="top"/>
    </xf>
    <xf numFmtId="0" fontId="24" fillId="0" borderId="11" xfId="0" applyNumberFormat="1" applyFont="1" applyFill="1" applyBorder="1" applyAlignment="1" applyProtection="1">
      <alignment vertical="top"/>
    </xf>
    <xf numFmtId="0" fontId="12" fillId="2" borderId="9" xfId="0" applyNumberFormat="1" applyFont="1" applyFill="1" applyBorder="1" applyAlignment="1" applyProtection="1">
      <alignment horizontal="left" vertical="center" wrapText="1"/>
    </xf>
    <xf numFmtId="0" fontId="10" fillId="0" borderId="16" xfId="0" applyNumberFormat="1" applyFont="1" applyFill="1" applyBorder="1" applyAlignment="1" applyProtection="1">
      <alignment horizontal="center" vertical="center" textRotation="90" wrapText="1"/>
    </xf>
    <xf numFmtId="0" fontId="10" fillId="0" borderId="5" xfId="0" applyNumberFormat="1" applyFont="1" applyFill="1" applyBorder="1" applyAlignment="1" applyProtection="1">
      <alignment horizontal="center" vertical="center" textRotation="90" wrapText="1"/>
    </xf>
    <xf numFmtId="0" fontId="10" fillId="0" borderId="8" xfId="0" applyNumberFormat="1" applyFont="1" applyFill="1" applyBorder="1" applyAlignment="1" applyProtection="1">
      <alignment horizontal="center" vertical="center" textRotation="90" wrapText="1"/>
    </xf>
    <xf numFmtId="49" fontId="24" fillId="0" borderId="10" xfId="0" applyNumberFormat="1" applyFont="1" applyFill="1" applyBorder="1" applyAlignment="1" applyProtection="1">
      <alignment vertical="top" wrapText="1"/>
    </xf>
    <xf numFmtId="49" fontId="24" fillId="0" borderId="14" xfId="0" applyNumberFormat="1" applyFont="1" applyFill="1" applyBorder="1" applyAlignment="1" applyProtection="1">
      <alignment vertical="top" wrapText="1"/>
    </xf>
    <xf numFmtId="49" fontId="24" fillId="0" borderId="11" xfId="0" applyNumberFormat="1" applyFont="1" applyFill="1" applyBorder="1" applyAlignment="1" applyProtection="1">
      <alignment vertical="top" wrapText="1"/>
    </xf>
    <xf numFmtId="164" fontId="18" fillId="2" borderId="22" xfId="0" applyNumberFormat="1" applyFont="1" applyFill="1" applyBorder="1" applyAlignment="1" applyProtection="1">
      <alignment horizontal="center" vertical="center"/>
    </xf>
    <xf numFmtId="164" fontId="18" fillId="2" borderId="28" xfId="0" applyNumberFormat="1" applyFont="1" applyFill="1" applyBorder="1" applyAlignment="1" applyProtection="1">
      <alignment horizontal="center" vertical="center"/>
    </xf>
    <xf numFmtId="164" fontId="18" fillId="2" borderId="34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top"/>
    </xf>
    <xf numFmtId="2" fontId="10" fillId="0" borderId="30" xfId="0" applyNumberFormat="1" applyFont="1" applyFill="1" applyBorder="1" applyAlignment="1" applyProtection="1">
      <alignment horizontal="center" vertical="center"/>
    </xf>
    <xf numFmtId="2" fontId="10" fillId="0" borderId="31" xfId="0" applyNumberFormat="1" applyFont="1" applyFill="1" applyBorder="1" applyAlignment="1" applyProtection="1">
      <alignment horizontal="center" vertical="center"/>
    </xf>
    <xf numFmtId="2" fontId="10" fillId="0" borderId="32" xfId="0" applyNumberFormat="1" applyFont="1" applyFill="1" applyBorder="1" applyAlignment="1" applyProtection="1">
      <alignment horizontal="center" vertical="center"/>
    </xf>
    <xf numFmtId="2" fontId="16" fillId="2" borderId="22" xfId="0" applyNumberFormat="1" applyFont="1" applyFill="1" applyBorder="1" applyAlignment="1" applyProtection="1">
      <alignment horizontal="center" vertical="center" textRotation="90" wrapText="1"/>
    </xf>
    <xf numFmtId="2" fontId="16" fillId="2" borderId="28" xfId="0" applyNumberFormat="1" applyFont="1" applyFill="1" applyBorder="1" applyAlignment="1" applyProtection="1">
      <alignment horizontal="center" vertical="center" textRotation="90" wrapText="1"/>
    </xf>
    <xf numFmtId="2" fontId="16" fillId="2" borderId="10" xfId="0" applyNumberFormat="1" applyFont="1" applyFill="1" applyBorder="1" applyAlignment="1" applyProtection="1">
      <alignment horizontal="center" vertical="center" textRotation="90" wrapText="1"/>
    </xf>
    <xf numFmtId="2" fontId="16" fillId="2" borderId="14" xfId="0" applyNumberFormat="1" applyFont="1" applyFill="1" applyBorder="1" applyAlignment="1" applyProtection="1">
      <alignment horizontal="center" vertical="center" textRotation="90" wrapText="1"/>
    </xf>
    <xf numFmtId="2" fontId="16" fillId="2" borderId="11" xfId="0" applyNumberFormat="1" applyFont="1" applyFill="1" applyBorder="1" applyAlignment="1" applyProtection="1">
      <alignment horizontal="center" vertical="center" textRotation="90" wrapText="1"/>
    </xf>
    <xf numFmtId="2" fontId="10" fillId="0" borderId="13" xfId="0" applyNumberFormat="1" applyFont="1" applyFill="1" applyBorder="1" applyAlignment="1" applyProtection="1">
      <alignment horizontal="center" vertical="top"/>
    </xf>
    <xf numFmtId="2" fontId="10" fillId="0" borderId="18" xfId="0" applyNumberFormat="1" applyFont="1" applyFill="1" applyBorder="1" applyAlignment="1" applyProtection="1">
      <alignment horizontal="center" vertical="top"/>
    </xf>
    <xf numFmtId="0" fontId="10" fillId="0" borderId="29" xfId="0" applyNumberFormat="1" applyFont="1" applyFill="1" applyBorder="1" applyAlignment="1" applyProtection="1">
      <alignment vertical="top" wrapText="1"/>
    </xf>
    <xf numFmtId="0" fontId="10" fillId="0" borderId="14" xfId="0" applyNumberFormat="1" applyFont="1" applyFill="1" applyBorder="1" applyAlignment="1" applyProtection="1">
      <alignment vertical="top" wrapText="1"/>
    </xf>
    <xf numFmtId="0" fontId="10" fillId="0" borderId="11" xfId="0" applyNumberFormat="1" applyFont="1" applyFill="1" applyBorder="1" applyAlignment="1" applyProtection="1">
      <alignment vertical="top" wrapText="1"/>
    </xf>
    <xf numFmtId="0" fontId="10" fillId="0" borderId="29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center"/>
    </xf>
    <xf numFmtId="2" fontId="10" fillId="0" borderId="13" xfId="0" applyNumberFormat="1" applyFont="1" applyFill="1" applyBorder="1" applyAlignment="1" applyProtection="1">
      <alignment horizontal="center" vertical="center"/>
    </xf>
    <xf numFmtId="2" fontId="10" fillId="0" borderId="18" xfId="0" applyNumberFormat="1" applyFont="1" applyFill="1" applyBorder="1" applyAlignment="1" applyProtection="1">
      <alignment horizontal="center" vertical="center"/>
    </xf>
    <xf numFmtId="2" fontId="10" fillId="0" borderId="15" xfId="0" applyNumberFormat="1" applyFont="1" applyFill="1" applyBorder="1" applyAlignment="1" applyProtection="1">
      <alignment horizontal="center" vertical="center"/>
    </xf>
    <xf numFmtId="0" fontId="11" fillId="0" borderId="16" xfId="0" applyNumberFormat="1" applyFont="1" applyFill="1" applyBorder="1" applyAlignment="1" applyProtection="1">
      <alignment horizontal="center" vertical="center" textRotation="90" wrapText="1"/>
    </xf>
    <xf numFmtId="0" fontId="11" fillId="0" borderId="5" xfId="0" applyNumberFormat="1" applyFont="1" applyFill="1" applyBorder="1" applyAlignment="1" applyProtection="1">
      <alignment horizontal="center" vertical="center" textRotation="90" wrapText="1"/>
    </xf>
    <xf numFmtId="0" fontId="11" fillId="0" borderId="8" xfId="0" applyNumberFormat="1" applyFont="1" applyFill="1" applyBorder="1" applyAlignment="1" applyProtection="1">
      <alignment horizontal="center" vertical="center" textRotation="90" wrapText="1"/>
    </xf>
    <xf numFmtId="0" fontId="8" fillId="0" borderId="10" xfId="0" applyNumberFormat="1" applyFont="1" applyFill="1" applyBorder="1" applyAlignment="1" applyProtection="1">
      <alignment horizontal="left" vertical="top"/>
    </xf>
    <xf numFmtId="0" fontId="8" fillId="0" borderId="11" xfId="0" applyNumberFormat="1" applyFont="1" applyFill="1" applyBorder="1" applyAlignment="1" applyProtection="1">
      <alignment horizontal="left" vertical="top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24" fillId="0" borderId="10" xfId="0" applyNumberFormat="1" applyFont="1" applyFill="1" applyBorder="1" applyAlignment="1" applyProtection="1">
      <alignment horizontal="left" vertical="top"/>
    </xf>
    <xf numFmtId="0" fontId="24" fillId="0" borderId="14" xfId="0" applyNumberFormat="1" applyFont="1" applyFill="1" applyBorder="1" applyAlignment="1" applyProtection="1">
      <alignment horizontal="left" vertical="top"/>
    </xf>
    <xf numFmtId="0" fontId="24" fillId="0" borderId="11" xfId="0" applyNumberFormat="1" applyFont="1" applyFill="1" applyBorder="1" applyAlignment="1" applyProtection="1">
      <alignment horizontal="left" vertical="top"/>
    </xf>
    <xf numFmtId="0" fontId="15" fillId="0" borderId="10" xfId="0" applyNumberFormat="1" applyFont="1" applyFill="1" applyBorder="1" applyAlignment="1" applyProtection="1">
      <alignment horizontal="center" vertical="top"/>
    </xf>
    <xf numFmtId="0" fontId="15" fillId="0" borderId="14" xfId="0" applyNumberFormat="1" applyFont="1" applyFill="1" applyBorder="1" applyAlignment="1" applyProtection="1">
      <alignment horizontal="center" vertical="top"/>
    </xf>
    <xf numFmtId="0" fontId="10" fillId="0" borderId="10" xfId="0" applyNumberFormat="1" applyFont="1" applyFill="1" applyBorder="1" applyAlignment="1" applyProtection="1">
      <alignment horizontal="center" vertical="center" textRotation="90"/>
    </xf>
    <xf numFmtId="0" fontId="10" fillId="0" borderId="14" xfId="0" applyNumberFormat="1" applyFont="1" applyFill="1" applyBorder="1" applyAlignment="1" applyProtection="1">
      <alignment horizontal="center" vertical="center" textRotation="90"/>
    </xf>
    <xf numFmtId="0" fontId="10" fillId="0" borderId="11" xfId="0" applyNumberFormat="1" applyFont="1" applyFill="1" applyBorder="1" applyAlignment="1" applyProtection="1">
      <alignment horizontal="center" vertical="center" textRotation="90"/>
    </xf>
    <xf numFmtId="0" fontId="10" fillId="0" borderId="14" xfId="0" applyNumberFormat="1" applyFont="1" applyFill="1" applyBorder="1" applyAlignment="1" applyProtection="1">
      <alignment horizontal="center" vertical="center" textRotation="90" wrapText="1"/>
    </xf>
    <xf numFmtId="0" fontId="12" fillId="0" borderId="27" xfId="0" applyNumberFormat="1" applyFont="1" applyFill="1" applyBorder="1" applyAlignment="1" applyProtection="1">
      <alignment vertical="top"/>
    </xf>
    <xf numFmtId="0" fontId="12" fillId="0" borderId="21" xfId="0" applyNumberFormat="1" applyFont="1" applyFill="1" applyBorder="1" applyAlignment="1" applyProtection="1">
      <alignment vertical="top"/>
    </xf>
    <xf numFmtId="0" fontId="12" fillId="0" borderId="10" xfId="0" applyNumberFormat="1" applyFont="1" applyFill="1" applyBorder="1" applyAlignment="1" applyProtection="1">
      <alignment vertical="top"/>
    </xf>
    <xf numFmtId="0" fontId="12" fillId="0" borderId="14" xfId="0" applyNumberFormat="1" applyFont="1" applyFill="1" applyBorder="1" applyAlignment="1" applyProtection="1">
      <alignment vertical="top"/>
    </xf>
    <xf numFmtId="0" fontId="12" fillId="0" borderId="11" xfId="0" applyNumberFormat="1" applyFont="1" applyFill="1" applyBorder="1" applyAlignment="1" applyProtection="1">
      <alignment vertical="top"/>
    </xf>
    <xf numFmtId="0" fontId="7" fillId="0" borderId="12" xfId="0" applyNumberFormat="1" applyFont="1" applyFill="1" applyBorder="1" applyAlignment="1" applyProtection="1">
      <alignment horizontal="center" vertical="center" wrapText="1" shrinkToFit="1"/>
    </xf>
    <xf numFmtId="0" fontId="7" fillId="0" borderId="16" xfId="0" applyNumberFormat="1" applyFont="1" applyFill="1" applyBorder="1" applyAlignment="1" applyProtection="1">
      <alignment horizontal="center" vertical="center" wrapText="1" shrinkToFit="1"/>
    </xf>
    <xf numFmtId="0" fontId="7" fillId="0" borderId="27" xfId="0" applyNumberFormat="1" applyFont="1" applyFill="1" applyBorder="1" applyAlignment="1" applyProtection="1">
      <alignment horizontal="center" vertical="center" wrapText="1" shrinkToFit="1"/>
    </xf>
    <xf numFmtId="0" fontId="7" fillId="0" borderId="5" xfId="0" applyNumberFormat="1" applyFont="1" applyFill="1" applyBorder="1" applyAlignment="1" applyProtection="1">
      <alignment horizontal="center" vertical="center" wrapText="1" shrinkToFit="1"/>
    </xf>
    <xf numFmtId="0" fontId="7" fillId="0" borderId="21" xfId="0" applyNumberFormat="1" applyFont="1" applyFill="1" applyBorder="1" applyAlignment="1" applyProtection="1">
      <alignment horizontal="center" vertical="center" wrapText="1" shrinkToFit="1"/>
    </xf>
    <xf numFmtId="0" fontId="7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27" xfId="0" applyNumberFormat="1" applyFont="1" applyFill="1" applyBorder="1" applyAlignment="1" applyProtection="1">
      <alignment horizontal="center" vertical="center" wrapText="1" shrinkToFit="1"/>
    </xf>
    <xf numFmtId="0" fontId="11" fillId="0" borderId="5" xfId="0" applyNumberFormat="1" applyFont="1" applyFill="1" applyBorder="1" applyAlignment="1" applyProtection="1">
      <alignment horizontal="center" vertical="center" wrapText="1" shrinkToFit="1"/>
    </xf>
    <xf numFmtId="0" fontId="12" fillId="0" borderId="12" xfId="0" applyNumberFormat="1" applyFont="1" applyFill="1" applyBorder="1" applyAlignment="1" applyProtection="1">
      <alignment horizontal="center" vertical="top" wrapText="1"/>
    </xf>
    <xf numFmtId="0" fontId="12" fillId="0" borderId="27" xfId="0" applyNumberFormat="1" applyFont="1" applyFill="1" applyBorder="1" applyAlignment="1" applyProtection="1">
      <alignment horizontal="center" vertical="top" wrapText="1"/>
    </xf>
    <xf numFmtId="0" fontId="19" fillId="0" borderId="27" xfId="0" applyNumberFormat="1" applyFont="1" applyFill="1" applyBorder="1" applyAlignment="1" applyProtection="1">
      <alignment horizontal="center" vertical="top"/>
    </xf>
    <xf numFmtId="0" fontId="19" fillId="0" borderId="21" xfId="0" applyNumberFormat="1" applyFont="1" applyFill="1" applyBorder="1" applyAlignment="1" applyProtection="1">
      <alignment horizontal="center" vertical="top"/>
    </xf>
    <xf numFmtId="0" fontId="22" fillId="0" borderId="14" xfId="0" applyNumberFormat="1" applyFont="1" applyFill="1" applyBorder="1" applyAlignment="1" applyProtection="1">
      <alignment horizontal="center" vertical="top"/>
    </xf>
    <xf numFmtId="0" fontId="22" fillId="0" borderId="11" xfId="0" applyNumberFormat="1" applyFont="1" applyFill="1" applyBorder="1" applyAlignment="1" applyProtection="1">
      <alignment horizontal="center" vertical="top"/>
    </xf>
    <xf numFmtId="0" fontId="8" fillId="0" borderId="9" xfId="0" applyNumberFormat="1" applyFont="1" applyFill="1" applyBorder="1" applyAlignment="1" applyProtection="1">
      <alignment horizontal="left" vertical="top"/>
    </xf>
    <xf numFmtId="0" fontId="28" fillId="0" borderId="29" xfId="0" applyNumberFormat="1" applyFont="1" applyFill="1" applyBorder="1" applyAlignment="1" applyProtection="1">
      <alignment horizontal="center" vertical="center"/>
    </xf>
    <xf numFmtId="0" fontId="28" fillId="0" borderId="14" xfId="0" applyNumberFormat="1" applyFont="1" applyFill="1" applyBorder="1" applyAlignment="1" applyProtection="1">
      <alignment horizontal="center" vertical="center"/>
    </xf>
    <xf numFmtId="0" fontId="28" fillId="0" borderId="11" xfId="0" applyNumberFormat="1" applyFont="1" applyFill="1" applyBorder="1" applyAlignment="1" applyProtection="1">
      <alignment horizontal="center" vertical="center"/>
    </xf>
    <xf numFmtId="1" fontId="10" fillId="0" borderId="31" xfId="0" applyNumberFormat="1" applyFont="1" applyFill="1" applyBorder="1" applyAlignment="1" applyProtection="1">
      <alignment horizontal="center"/>
    </xf>
    <xf numFmtId="1" fontId="10" fillId="0" borderId="13" xfId="0" applyNumberFormat="1" applyFont="1" applyFill="1" applyBorder="1" applyAlignment="1" applyProtection="1">
      <alignment horizontal="center"/>
    </xf>
    <xf numFmtId="1" fontId="10" fillId="0" borderId="18" xfId="0" applyNumberFormat="1" applyFont="1" applyFill="1" applyBorder="1" applyAlignment="1" applyProtection="1">
      <alignment horizontal="center"/>
    </xf>
    <xf numFmtId="1" fontId="38" fillId="2" borderId="10" xfId="0" applyNumberFormat="1" applyFont="1" applyFill="1" applyBorder="1" applyAlignment="1" applyProtection="1">
      <alignment horizontal="center" textRotation="90" wrapText="1"/>
    </xf>
    <xf numFmtId="1" fontId="38" fillId="2" borderId="14" xfId="0" applyNumberFormat="1" applyFont="1" applyFill="1" applyBorder="1" applyAlignment="1" applyProtection="1">
      <alignment horizontal="center" textRotation="90" wrapText="1"/>
    </xf>
    <xf numFmtId="0" fontId="15" fillId="0" borderId="9" xfId="0" applyNumberFormat="1" applyFont="1" applyFill="1" applyBorder="1" applyAlignment="1" applyProtection="1">
      <alignment horizontal="left" vertical="top"/>
    </xf>
    <xf numFmtId="0" fontId="10" fillId="0" borderId="12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7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21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35" fillId="0" borderId="47" xfId="0" applyNumberFormat="1" applyFont="1" applyFill="1" applyBorder="1" applyAlignment="1" applyProtection="1">
      <alignment horizontal="center" vertical="center" textRotation="90" wrapText="1"/>
    </xf>
    <xf numFmtId="0" fontId="35" fillId="0" borderId="48" xfId="0" applyNumberFormat="1" applyFont="1" applyFill="1" applyBorder="1" applyAlignment="1" applyProtection="1">
      <alignment horizontal="center" vertical="center" textRotation="90" wrapText="1"/>
    </xf>
    <xf numFmtId="0" fontId="35" fillId="0" borderId="49" xfId="0" applyNumberFormat="1" applyFont="1" applyFill="1" applyBorder="1" applyAlignment="1" applyProtection="1">
      <alignment horizontal="center" vertical="center" textRotation="90" wrapText="1"/>
    </xf>
    <xf numFmtId="0" fontId="10" fillId="0" borderId="5" xfId="0" applyNumberFormat="1" applyFont="1" applyFill="1" applyBorder="1" applyAlignment="1" applyProtection="1">
      <alignment horizontal="left" vertical="top" textRotation="90"/>
    </xf>
    <xf numFmtId="0" fontId="12" fillId="2" borderId="18" xfId="0" applyNumberFormat="1" applyFont="1" applyFill="1" applyBorder="1" applyAlignment="1" applyProtection="1">
      <alignment horizontal="left" vertical="center" wrapText="1"/>
    </xf>
    <xf numFmtId="0" fontId="26" fillId="5" borderId="19" xfId="0" applyNumberFormat="1" applyFont="1" applyFill="1" applyBorder="1" applyAlignment="1" applyProtection="1">
      <alignment horizontal="left" vertical="center" wrapText="1"/>
    </xf>
    <xf numFmtId="0" fontId="10" fillId="5" borderId="16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top"/>
    </xf>
    <xf numFmtId="0" fontId="12" fillId="0" borderId="11" xfId="0" applyNumberFormat="1" applyFont="1" applyFill="1" applyBorder="1" applyAlignment="1" applyProtection="1">
      <alignment horizontal="center" vertical="top"/>
    </xf>
    <xf numFmtId="0" fontId="10" fillId="0" borderId="36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35" xfId="0" applyNumberFormat="1" applyFont="1" applyFill="1" applyBorder="1" applyAlignment="1" applyProtection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46" xfId="0" applyNumberFormat="1" applyFont="1" applyFill="1" applyBorder="1" applyAlignment="1" applyProtection="1">
      <alignment horizontal="center" vertical="center" wrapText="1"/>
    </xf>
    <xf numFmtId="0" fontId="10" fillId="0" borderId="4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12" fillId="2" borderId="42" xfId="0" applyNumberFormat="1" applyFont="1" applyFill="1" applyBorder="1" applyAlignment="1" applyProtection="1">
      <alignment horizontal="left" vertical="center" wrapText="1"/>
    </xf>
    <xf numFmtId="0" fontId="26" fillId="5" borderId="42" xfId="0" applyNumberFormat="1" applyFont="1" applyFill="1" applyBorder="1" applyAlignment="1" applyProtection="1">
      <alignment horizontal="left" vertical="center" wrapText="1"/>
    </xf>
    <xf numFmtId="0" fontId="10" fillId="5" borderId="43" xfId="0" applyNumberFormat="1" applyFont="1" applyFill="1" applyBorder="1" applyAlignment="1" applyProtection="1">
      <alignment horizontal="left" vertical="center" wrapText="1"/>
    </xf>
    <xf numFmtId="0" fontId="10" fillId="0" borderId="50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35" fillId="0" borderId="47" xfId="0" applyNumberFormat="1" applyFont="1" applyFill="1" applyBorder="1" applyAlignment="1" applyProtection="1">
      <alignment horizontal="center" vertical="center" textRotation="90"/>
    </xf>
    <xf numFmtId="0" fontId="35" fillId="0" borderId="48" xfId="0" applyNumberFormat="1" applyFont="1" applyFill="1" applyBorder="1" applyAlignment="1" applyProtection="1">
      <alignment horizontal="center" vertical="center" textRotation="90"/>
    </xf>
    <xf numFmtId="0" fontId="35" fillId="0" borderId="49" xfId="0" applyNumberFormat="1" applyFont="1" applyFill="1" applyBorder="1" applyAlignment="1" applyProtection="1">
      <alignment horizontal="center" vertical="center" textRotation="90"/>
    </xf>
    <xf numFmtId="49" fontId="24" fillId="0" borderId="16" xfId="0" applyNumberFormat="1" applyFont="1" applyFill="1" applyBorder="1" applyAlignment="1" applyProtection="1">
      <alignment horizontal="left" vertical="top" wrapText="1"/>
    </xf>
    <xf numFmtId="49" fontId="24" fillId="0" borderId="5" xfId="0" applyNumberFormat="1" applyFont="1" applyFill="1" applyBorder="1" applyAlignment="1" applyProtection="1">
      <alignment horizontal="left" vertical="top" wrapText="1"/>
    </xf>
    <xf numFmtId="49" fontId="24" fillId="0" borderId="8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/>
    </xf>
    <xf numFmtId="0" fontId="12" fillId="0" borderId="14" xfId="0" applyNumberFormat="1" applyFont="1" applyFill="1" applyBorder="1" applyAlignment="1" applyProtection="1">
      <alignment horizontal="left" vertical="top"/>
    </xf>
    <xf numFmtId="0" fontId="24" fillId="0" borderId="16" xfId="0" applyNumberFormat="1" applyFont="1" applyFill="1" applyBorder="1" applyAlignment="1" applyProtection="1">
      <alignment horizontal="left" vertical="top"/>
    </xf>
    <xf numFmtId="0" fontId="24" fillId="0" borderId="5" xfId="0" applyNumberFormat="1" applyFont="1" applyFill="1" applyBorder="1" applyAlignment="1" applyProtection="1">
      <alignment horizontal="left" vertical="top"/>
    </xf>
    <xf numFmtId="0" fontId="24" fillId="0" borderId="8" xfId="0" applyNumberFormat="1" applyFont="1" applyFill="1" applyBorder="1" applyAlignment="1" applyProtection="1">
      <alignment horizontal="left" vertical="top"/>
    </xf>
    <xf numFmtId="0" fontId="12" fillId="0" borderId="11" xfId="0" applyNumberFormat="1" applyFont="1" applyFill="1" applyBorder="1" applyAlignment="1" applyProtection="1">
      <alignment horizontal="left" vertical="top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11" xfId="0" applyNumberFormat="1" applyFont="1" applyFill="1" applyBorder="1" applyAlignment="1" applyProtection="1">
      <alignment horizontal="left" vertical="top" wrapText="1"/>
    </xf>
    <xf numFmtId="0" fontId="25" fillId="0" borderId="29" xfId="0" applyNumberFormat="1" applyFont="1" applyFill="1" applyBorder="1" applyAlignment="1" applyProtection="1">
      <alignment horizontal="left" vertical="top" wrapText="1"/>
    </xf>
    <xf numFmtId="0" fontId="25" fillId="0" borderId="14" xfId="0" applyNumberFormat="1" applyFont="1" applyFill="1" applyBorder="1" applyAlignment="1" applyProtection="1">
      <alignment horizontal="left" vertical="top" wrapText="1"/>
    </xf>
    <xf numFmtId="0" fontId="25" fillId="0" borderId="11" xfId="0" applyNumberFormat="1" applyFont="1" applyFill="1" applyBorder="1" applyAlignment="1" applyProtection="1">
      <alignment horizontal="left" vertical="top" wrapText="1"/>
    </xf>
    <xf numFmtId="0" fontId="7" fillId="2" borderId="18" xfId="0" applyNumberFormat="1" applyFont="1" applyFill="1" applyBorder="1" applyAlignment="1" applyProtection="1">
      <alignment horizontal="center" vertical="top" wrapText="1"/>
    </xf>
    <xf numFmtId="0" fontId="7" fillId="2" borderId="15" xfId="0" applyNumberFormat="1" applyFont="1" applyFill="1" applyBorder="1" applyAlignment="1" applyProtection="1">
      <alignment horizontal="center" vertical="top" wrapText="1"/>
    </xf>
    <xf numFmtId="0" fontId="8" fillId="2" borderId="13" xfId="0" applyNumberFormat="1" applyFont="1" applyFill="1" applyBorder="1" applyAlignment="1" applyProtection="1">
      <alignment horizontal="left" vertical="center" wrapText="1"/>
    </xf>
    <xf numFmtId="0" fontId="8" fillId="2" borderId="18" xfId="0" applyNumberFormat="1" applyFont="1" applyFill="1" applyBorder="1" applyAlignment="1" applyProtection="1">
      <alignment horizontal="left" vertical="center" wrapText="1"/>
    </xf>
    <xf numFmtId="0" fontId="8" fillId="2" borderId="15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/>
    </xf>
    <xf numFmtId="0" fontId="12" fillId="0" borderId="9" xfId="0" applyNumberFormat="1" applyFont="1" applyFill="1" applyBorder="1" applyAlignment="1" applyProtection="1">
      <alignment vertical="center"/>
    </xf>
    <xf numFmtId="49" fontId="12" fillId="0" borderId="10" xfId="0" applyNumberFormat="1" applyFont="1" applyFill="1" applyBorder="1" applyAlignment="1" applyProtection="1">
      <alignment vertical="center" wrapText="1"/>
    </xf>
    <xf numFmtId="49" fontId="12" fillId="0" borderId="14" xfId="0" applyNumberFormat="1" applyFont="1" applyFill="1" applyBorder="1" applyAlignment="1" applyProtection="1">
      <alignment vertical="center" wrapText="1"/>
    </xf>
    <xf numFmtId="49" fontId="12" fillId="0" borderId="11" xfId="0" applyNumberFormat="1" applyFont="1" applyFill="1" applyBorder="1" applyAlignment="1" applyProtection="1">
      <alignment vertical="center" wrapText="1"/>
    </xf>
    <xf numFmtId="0" fontId="12" fillId="0" borderId="10" xfId="0" applyNumberFormat="1" applyFont="1" applyFill="1" applyBorder="1" applyAlignment="1" applyProtection="1">
      <alignment vertical="center"/>
    </xf>
    <xf numFmtId="0" fontId="12" fillId="0" borderId="11" xfId="0" applyNumberFormat="1" applyFont="1" applyFill="1" applyBorder="1" applyAlignment="1" applyProtection="1">
      <alignment vertical="center"/>
    </xf>
    <xf numFmtId="0" fontId="12" fillId="0" borderId="10" xfId="0" applyNumberFormat="1" applyFont="1" applyFill="1" applyBorder="1" applyAlignment="1" applyProtection="1">
      <alignment vertical="center" wrapText="1"/>
    </xf>
    <xf numFmtId="0" fontId="12" fillId="0" borderId="11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 wrapText="1"/>
    </xf>
    <xf numFmtId="0" fontId="12" fillId="0" borderId="9" xfId="0" applyNumberFormat="1" applyFont="1" applyFill="1" applyBorder="1" applyAlignment="1" applyProtection="1">
      <alignment vertical="center" wrapText="1" shrinkToFit="1"/>
    </xf>
    <xf numFmtId="0" fontId="8" fillId="2" borderId="12" xfId="0" applyNumberFormat="1" applyFont="1" applyFill="1" applyBorder="1" applyAlignment="1" applyProtection="1">
      <alignment horizontal="left" vertical="center" wrapText="1"/>
    </xf>
    <xf numFmtId="0" fontId="8" fillId="2" borderId="19" xfId="0" applyNumberFormat="1" applyFont="1" applyFill="1" applyBorder="1" applyAlignment="1" applyProtection="1">
      <alignment horizontal="left" vertical="center" wrapText="1"/>
    </xf>
    <xf numFmtId="0" fontId="8" fillId="2" borderId="16" xfId="0" applyNumberFormat="1" applyFont="1" applyFill="1" applyBorder="1" applyAlignment="1" applyProtection="1">
      <alignment horizontal="left" vertical="center" wrapText="1"/>
    </xf>
    <xf numFmtId="0" fontId="30" fillId="0" borderId="19" xfId="0" applyNumberFormat="1" applyFont="1" applyFill="1" applyBorder="1" applyAlignment="1" applyProtection="1">
      <alignment horizontal="center" vertical="center" textRotation="90"/>
    </xf>
    <xf numFmtId="0" fontId="30" fillId="0" borderId="0" xfId="0" applyNumberFormat="1" applyFont="1" applyFill="1" applyBorder="1" applyAlignment="1" applyProtection="1">
      <alignment horizontal="center" vertical="center" textRotation="90"/>
    </xf>
    <xf numFmtId="0" fontId="8" fillId="2" borderId="41" xfId="0" applyNumberFormat="1" applyFont="1" applyFill="1" applyBorder="1" applyAlignment="1" applyProtection="1">
      <alignment horizontal="left" vertical="center" wrapText="1"/>
    </xf>
    <xf numFmtId="0" fontId="8" fillId="2" borderId="42" xfId="0" applyNumberFormat="1" applyFont="1" applyFill="1" applyBorder="1" applyAlignment="1" applyProtection="1">
      <alignment horizontal="left" vertical="center" wrapText="1"/>
    </xf>
    <xf numFmtId="0" fontId="8" fillId="2" borderId="43" xfId="0" applyNumberFormat="1" applyFont="1" applyFill="1" applyBorder="1" applyAlignment="1" applyProtection="1">
      <alignment horizontal="left" vertical="center" wrapText="1"/>
    </xf>
    <xf numFmtId="0" fontId="34" fillId="0" borderId="12" xfId="0" applyNumberFormat="1" applyFont="1" applyFill="1" applyBorder="1" applyAlignment="1" applyProtection="1">
      <alignment horizontal="left" vertical="center"/>
    </xf>
    <xf numFmtId="0" fontId="34" fillId="0" borderId="16" xfId="0" applyNumberFormat="1" applyFont="1" applyFill="1" applyBorder="1" applyAlignment="1" applyProtection="1">
      <alignment horizontal="left" vertical="center"/>
    </xf>
    <xf numFmtId="0" fontId="34" fillId="0" borderId="27" xfId="0" applyNumberFormat="1" applyFont="1" applyFill="1" applyBorder="1" applyAlignment="1" applyProtection="1">
      <alignment horizontal="left" vertical="center"/>
    </xf>
    <xf numFmtId="0" fontId="34" fillId="0" borderId="5" xfId="0" applyNumberFormat="1" applyFont="1" applyFill="1" applyBorder="1" applyAlignment="1" applyProtection="1">
      <alignment horizontal="left" vertical="center"/>
    </xf>
    <xf numFmtId="0" fontId="34" fillId="0" borderId="21" xfId="0" applyNumberFormat="1" applyFont="1" applyFill="1" applyBorder="1" applyAlignment="1" applyProtection="1">
      <alignment horizontal="left" vertical="center"/>
    </xf>
    <xf numFmtId="0" fontId="34" fillId="0" borderId="8" xfId="0" applyNumberFormat="1" applyFont="1" applyFill="1" applyBorder="1" applyAlignment="1" applyProtection="1">
      <alignment horizontal="left" vertical="center"/>
    </xf>
    <xf numFmtId="164" fontId="7" fillId="4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vertical="center"/>
    </xf>
    <xf numFmtId="0" fontId="8" fillId="0" borderId="10" xfId="0" applyNumberFormat="1" applyFont="1" applyFill="1" applyBorder="1" applyAlignment="1" applyProtection="1">
      <alignment vertical="center"/>
    </xf>
    <xf numFmtId="0" fontId="8" fillId="0" borderId="11" xfId="0" applyNumberFormat="1" applyFont="1" applyFill="1" applyBorder="1" applyAlignment="1" applyProtection="1">
      <alignment vertical="center"/>
    </xf>
    <xf numFmtId="0" fontId="12" fillId="0" borderId="14" xfId="0" applyNumberFormat="1" applyFont="1" applyFill="1" applyBorder="1" applyAlignment="1" applyProtection="1">
      <alignment vertical="center" wrapText="1"/>
    </xf>
    <xf numFmtId="0" fontId="8" fillId="0" borderId="10" xfId="0" applyNumberFormat="1" applyFont="1" applyFill="1" applyBorder="1" applyAlignment="1" applyProtection="1">
      <alignment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0" fontId="26" fillId="0" borderId="29" xfId="0" applyNumberFormat="1" applyFont="1" applyFill="1" applyBorder="1" applyAlignment="1" applyProtection="1">
      <alignment vertical="top" wrapText="1"/>
    </xf>
    <xf numFmtId="0" fontId="26" fillId="0" borderId="14" xfId="0" applyNumberFormat="1" applyFont="1" applyFill="1" applyBorder="1" applyAlignment="1" applyProtection="1">
      <alignment vertical="top" wrapText="1"/>
    </xf>
    <xf numFmtId="0" fontId="26" fillId="0" borderId="11" xfId="0" applyNumberFormat="1" applyFont="1" applyFill="1" applyBorder="1" applyAlignment="1" applyProtection="1">
      <alignment vertical="top" wrapText="1"/>
    </xf>
    <xf numFmtId="0" fontId="12" fillId="0" borderId="13" xfId="0" applyNumberFormat="1" applyFont="1" applyFill="1" applyBorder="1" applyAlignment="1" applyProtection="1">
      <alignment horizontal="left" vertical="center"/>
    </xf>
    <xf numFmtId="0" fontId="12" fillId="0" borderId="8" xfId="0" applyNumberFormat="1" applyFont="1" applyFill="1" applyBorder="1" applyAlignment="1" applyProtection="1">
      <alignment horizontal="left" vertical="center"/>
    </xf>
    <xf numFmtId="0" fontId="12" fillId="2" borderId="38" xfId="0" applyNumberFormat="1" applyFont="1" applyFill="1" applyBorder="1" applyAlignment="1" applyProtection="1">
      <alignment horizontal="left" vertical="center"/>
    </xf>
    <xf numFmtId="0" fontId="12" fillId="2" borderId="39" xfId="0" applyNumberFormat="1" applyFont="1" applyFill="1" applyBorder="1" applyAlignment="1" applyProtection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 textRotation="90"/>
    </xf>
    <xf numFmtId="0" fontId="10" fillId="0" borderId="5" xfId="0" applyNumberFormat="1" applyFont="1" applyFill="1" applyBorder="1" applyAlignment="1" applyProtection="1">
      <alignment horizontal="center" vertical="center" textRotation="90"/>
    </xf>
    <xf numFmtId="0" fontId="10" fillId="0" borderId="27" xfId="0" applyNumberFormat="1" applyFont="1" applyFill="1" applyBorder="1" applyAlignment="1" applyProtection="1">
      <alignment horizontal="center" vertical="center" wrapText="1" shrinkToFit="1"/>
    </xf>
    <xf numFmtId="0" fontId="10" fillId="0" borderId="5" xfId="0" applyNumberFormat="1" applyFont="1" applyFill="1" applyBorder="1" applyAlignment="1" applyProtection="1">
      <alignment horizontal="center" vertical="center" wrapText="1" shrinkToFit="1"/>
    </xf>
    <xf numFmtId="0" fontId="10" fillId="0" borderId="21" xfId="0" applyNumberFormat="1" applyFont="1" applyFill="1" applyBorder="1" applyAlignment="1" applyProtection="1">
      <alignment horizontal="center" vertical="center" wrapText="1" shrinkToFit="1"/>
    </xf>
    <xf numFmtId="0" fontId="10" fillId="0" borderId="7" xfId="0" applyNumberFormat="1" applyFont="1" applyFill="1" applyBorder="1" applyAlignment="1" applyProtection="1">
      <alignment horizontal="center" vertical="center" wrapText="1" shrinkToFit="1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49" fontId="12" fillId="0" borderId="14" xfId="0" applyNumberFormat="1" applyFont="1" applyFill="1" applyBorder="1" applyAlignment="1" applyProtection="1">
      <alignment horizontal="left" vertical="center" wrapText="1"/>
    </xf>
    <xf numFmtId="49" fontId="12" fillId="0" borderId="11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 wrapText="1"/>
    </xf>
    <xf numFmtId="0" fontId="12" fillId="0" borderId="11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left" vertical="center"/>
    </xf>
    <xf numFmtId="0" fontId="12" fillId="0" borderId="14" xfId="0" applyNumberFormat="1" applyFont="1" applyFill="1" applyBorder="1" applyAlignment="1" applyProtection="1">
      <alignment horizontal="left" vertical="center"/>
    </xf>
    <xf numFmtId="0" fontId="12" fillId="0" borderId="11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12" fillId="0" borderId="21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top" textRotation="90"/>
    </xf>
    <xf numFmtId="0" fontId="10" fillId="0" borderId="5" xfId="0" applyNumberFormat="1" applyFont="1" applyFill="1" applyBorder="1" applyAlignment="1" applyProtection="1">
      <alignment horizontal="center" vertical="top" textRotation="90"/>
    </xf>
    <xf numFmtId="0" fontId="10" fillId="0" borderId="8" xfId="0" applyNumberFormat="1" applyFont="1" applyFill="1" applyBorder="1" applyAlignment="1" applyProtection="1">
      <alignment horizontal="center" vertical="top" textRotation="90"/>
    </xf>
    <xf numFmtId="0" fontId="35" fillId="0" borderId="2" xfId="0" applyNumberFormat="1" applyFont="1" applyFill="1" applyBorder="1" applyAlignment="1" applyProtection="1">
      <alignment horizontal="center" vertical="center" textRotation="90" wrapText="1"/>
    </xf>
    <xf numFmtId="0" fontId="35" fillId="0" borderId="0" xfId="0" applyNumberFormat="1" applyFont="1" applyFill="1" applyBorder="1" applyAlignment="1" applyProtection="1">
      <alignment horizontal="center" vertical="center" textRotation="90" wrapText="1"/>
    </xf>
    <xf numFmtId="0" fontId="35" fillId="0" borderId="51" xfId="0" applyNumberFormat="1" applyFont="1" applyFill="1" applyBorder="1" applyAlignment="1" applyProtection="1">
      <alignment horizontal="center" vertical="center" textRotation="90" wrapText="1"/>
    </xf>
    <xf numFmtId="164" fontId="10" fillId="0" borderId="31" xfId="0" applyNumberFormat="1" applyFont="1" applyFill="1" applyBorder="1" applyAlignment="1" applyProtection="1">
      <alignment horizontal="center"/>
    </xf>
    <xf numFmtId="164" fontId="10" fillId="0" borderId="13" xfId="0" applyNumberFormat="1" applyFont="1" applyFill="1" applyBorder="1" applyAlignment="1" applyProtection="1">
      <alignment horizontal="center"/>
    </xf>
    <xf numFmtId="164" fontId="10" fillId="0" borderId="18" xfId="0" applyNumberFormat="1" applyFont="1" applyFill="1" applyBorder="1" applyAlignment="1" applyProtection="1">
      <alignment horizontal="center"/>
    </xf>
    <xf numFmtId="164" fontId="38" fillId="2" borderId="10" xfId="0" applyNumberFormat="1" applyFont="1" applyFill="1" applyBorder="1" applyAlignment="1" applyProtection="1">
      <alignment horizontal="center" textRotation="90" wrapText="1"/>
    </xf>
    <xf numFmtId="164" fontId="38" fillId="2" borderId="14" xfId="0" applyNumberFormat="1" applyFont="1" applyFill="1" applyBorder="1" applyAlignment="1" applyProtection="1">
      <alignment horizontal="center" textRotation="90" wrapText="1"/>
    </xf>
    <xf numFmtId="0" fontId="7" fillId="2" borderId="41" xfId="0" applyNumberFormat="1" applyFont="1" applyFill="1" applyBorder="1" applyAlignment="1" applyProtection="1">
      <alignment horizontal="center" vertical="top" wrapText="1"/>
    </xf>
    <xf numFmtId="0" fontId="7" fillId="2" borderId="42" xfId="0" applyNumberFormat="1" applyFont="1" applyFill="1" applyBorder="1" applyAlignment="1" applyProtection="1">
      <alignment horizontal="center" vertical="top" wrapText="1"/>
    </xf>
    <xf numFmtId="0" fontId="7" fillId="2" borderId="43" xfId="0" applyNumberFormat="1" applyFont="1" applyFill="1" applyBorder="1" applyAlignment="1" applyProtection="1">
      <alignment horizontal="center" vertical="top" wrapText="1"/>
    </xf>
    <xf numFmtId="0" fontId="8" fillId="2" borderId="54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164" fontId="7" fillId="3" borderId="39" xfId="0" applyNumberFormat="1" applyFont="1" applyFill="1" applyBorder="1" applyAlignment="1" applyProtection="1">
      <alignment horizontal="center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164" fontId="7" fillId="0" borderId="9" xfId="0" applyNumberFormat="1" applyFont="1" applyFill="1" applyBorder="1" applyAlignment="1" applyProtection="1">
      <alignment horizontal="center"/>
      <protection locked="0"/>
    </xf>
    <xf numFmtId="164" fontId="7" fillId="0" borderId="11" xfId="0" applyNumberFormat="1" applyFont="1" applyFill="1" applyBorder="1" applyAlignment="1" applyProtection="1">
      <alignment horizontal="center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164" fontId="7" fillId="0" borderId="9" xfId="0" applyNumberFormat="1" applyFont="1" applyFill="1" applyBorder="1" applyAlignment="1" applyProtection="1">
      <alignment horizontal="center"/>
    </xf>
    <xf numFmtId="0" fontId="15" fillId="0" borderId="11" xfId="0" applyNumberFormat="1" applyFont="1" applyFill="1" applyBorder="1" applyAlignment="1" applyProtection="1">
      <alignment horizontal="left" vertical="top"/>
    </xf>
    <xf numFmtId="164" fontId="10" fillId="0" borderId="15" xfId="0" applyNumberFormat="1" applyFont="1" applyFill="1" applyBorder="1" applyAlignment="1" applyProtection="1">
      <alignment horizontal="center"/>
    </xf>
    <xf numFmtId="0" fontId="10" fillId="0" borderId="50" xfId="0" applyNumberFormat="1" applyFont="1" applyFill="1" applyBorder="1" applyAlignment="1" applyProtection="1">
      <alignment horizontal="center" vertical="center"/>
    </xf>
    <xf numFmtId="2" fontId="10" fillId="0" borderId="21" xfId="0" applyNumberFormat="1" applyFont="1" applyFill="1" applyBorder="1" applyAlignment="1" applyProtection="1">
      <alignment horizontal="center" vertical="center"/>
    </xf>
    <xf numFmtId="2" fontId="10" fillId="0" borderId="7" xfId="0" applyNumberFormat="1" applyFont="1" applyFill="1" applyBorder="1" applyAlignment="1" applyProtection="1">
      <alignment horizontal="center" vertical="center"/>
    </xf>
    <xf numFmtId="2" fontId="10" fillId="0" borderId="8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2" fontId="10" fillId="0" borderId="41" xfId="0" applyNumberFormat="1" applyFont="1" applyFill="1" applyBorder="1" applyAlignment="1" applyProtection="1">
      <alignment horizontal="center" vertical="center"/>
    </xf>
    <xf numFmtId="2" fontId="10" fillId="0" borderId="42" xfId="0" applyNumberFormat="1" applyFont="1" applyFill="1" applyBorder="1" applyAlignment="1" applyProtection="1">
      <alignment horizontal="center" vertical="center"/>
    </xf>
    <xf numFmtId="2" fontId="10" fillId="0" borderId="44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S106"/>
  <sheetViews>
    <sheetView workbookViewId="0">
      <selection sqref="A1:S1"/>
    </sheetView>
  </sheetViews>
  <sheetFormatPr defaultRowHeight="12.75"/>
  <cols>
    <col min="1" max="1" width="4.7109375" style="31" customWidth="1"/>
    <col min="2" max="3" width="4.7109375" style="1" customWidth="1"/>
    <col min="4" max="4" width="12" style="102" customWidth="1"/>
    <col min="5" max="5" width="37.5703125" style="1" customWidth="1"/>
    <col min="6" max="7" width="5.85546875" style="2" customWidth="1"/>
    <col min="8" max="8" width="5.5703125" style="2" customWidth="1"/>
    <col min="9" max="9" width="6" style="2" customWidth="1"/>
    <col min="10" max="11" width="5.42578125" style="2" customWidth="1"/>
    <col min="12" max="12" width="5.85546875" style="2" customWidth="1"/>
    <col min="13" max="13" width="6.5703125" style="3" customWidth="1"/>
    <col min="14" max="15" width="5.85546875" style="2" customWidth="1"/>
    <col min="16" max="16" width="5.7109375" style="2" customWidth="1"/>
    <col min="17" max="17" width="5.5703125" style="2" customWidth="1"/>
    <col min="18" max="18" width="7.140625" style="3" customWidth="1"/>
    <col min="19" max="19" width="6.7109375" style="3" customWidth="1"/>
    <col min="20" max="20" width="9.28515625" style="31" bestFit="1" customWidth="1"/>
    <col min="21" max="16384" width="9.140625" style="31"/>
  </cols>
  <sheetData>
    <row r="1" spans="1:19" ht="15" customHeight="1" thickBot="1">
      <c r="A1" s="477" t="s">
        <v>79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</row>
    <row r="2" spans="1:19" ht="12" customHeight="1">
      <c r="A2" s="9"/>
      <c r="B2" s="10"/>
      <c r="C2" s="11"/>
      <c r="D2" s="488" t="s">
        <v>39</v>
      </c>
      <c r="E2" s="491" t="s">
        <v>0</v>
      </c>
      <c r="F2" s="478" t="s">
        <v>40</v>
      </c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80"/>
    </row>
    <row r="3" spans="1:19" ht="12" customHeight="1">
      <c r="A3" s="12"/>
      <c r="B3" s="13"/>
      <c r="C3" s="14"/>
      <c r="D3" s="489"/>
      <c r="E3" s="492"/>
      <c r="F3" s="494" t="s">
        <v>50</v>
      </c>
      <c r="G3" s="495"/>
      <c r="H3" s="496"/>
      <c r="I3" s="494" t="s">
        <v>51</v>
      </c>
      <c r="J3" s="495"/>
      <c r="K3" s="495"/>
      <c r="L3" s="496"/>
      <c r="M3" s="57" t="s">
        <v>52</v>
      </c>
      <c r="N3" s="486" t="s">
        <v>1</v>
      </c>
      <c r="O3" s="487"/>
      <c r="P3" s="486" t="s">
        <v>2</v>
      </c>
      <c r="Q3" s="487"/>
      <c r="R3" s="32" t="s">
        <v>3</v>
      </c>
      <c r="S3" s="56" t="s">
        <v>49</v>
      </c>
    </row>
    <row r="4" spans="1:19" s="35" customFormat="1" ht="22.5" customHeight="1">
      <c r="A4" s="12"/>
      <c r="B4" s="13"/>
      <c r="C4" s="14"/>
      <c r="D4" s="489"/>
      <c r="E4" s="492"/>
      <c r="F4" s="33" t="s">
        <v>41</v>
      </c>
      <c r="G4" s="33" t="s">
        <v>41</v>
      </c>
      <c r="H4" s="33" t="s">
        <v>41</v>
      </c>
      <c r="I4" s="33" t="s">
        <v>41</v>
      </c>
      <c r="J4" s="33" t="s">
        <v>41</v>
      </c>
      <c r="K4" s="33" t="s">
        <v>41</v>
      </c>
      <c r="L4" s="33" t="s">
        <v>41</v>
      </c>
      <c r="M4" s="483" t="s">
        <v>32</v>
      </c>
      <c r="N4" s="34" t="s">
        <v>54</v>
      </c>
      <c r="O4" s="34" t="s">
        <v>98</v>
      </c>
      <c r="P4" s="34" t="s">
        <v>54</v>
      </c>
      <c r="Q4" s="34" t="s">
        <v>55</v>
      </c>
      <c r="R4" s="483" t="s">
        <v>4</v>
      </c>
      <c r="S4" s="481" t="s">
        <v>4</v>
      </c>
    </row>
    <row r="5" spans="1:19" s="35" customFormat="1" ht="12" customHeight="1">
      <c r="A5" s="15"/>
      <c r="B5" s="16"/>
      <c r="C5" s="17"/>
      <c r="D5" s="490"/>
      <c r="E5" s="493"/>
      <c r="F5" s="55">
        <v>5</v>
      </c>
      <c r="G5" s="55">
        <v>6</v>
      </c>
      <c r="H5" s="55">
        <v>7</v>
      </c>
      <c r="I5" s="36" t="s">
        <v>5</v>
      </c>
      <c r="J5" s="36" t="s">
        <v>25</v>
      </c>
      <c r="K5" s="36" t="s">
        <v>6</v>
      </c>
      <c r="L5" s="36" t="s">
        <v>23</v>
      </c>
      <c r="M5" s="485"/>
      <c r="N5" s="36" t="s">
        <v>20</v>
      </c>
      <c r="O5" s="36" t="s">
        <v>21</v>
      </c>
      <c r="P5" s="36" t="s">
        <v>7</v>
      </c>
      <c r="Q5" s="37" t="s">
        <v>22</v>
      </c>
      <c r="R5" s="484"/>
      <c r="S5" s="482"/>
    </row>
    <row r="6" spans="1:19" s="35" customFormat="1" ht="12" customHeight="1">
      <c r="A6" s="120"/>
      <c r="B6" s="13"/>
      <c r="C6" s="14"/>
      <c r="D6" s="504" t="s">
        <v>8</v>
      </c>
      <c r="E6" s="18" t="s">
        <v>9</v>
      </c>
      <c r="F6" s="132">
        <v>3</v>
      </c>
      <c r="G6" s="132">
        <v>3</v>
      </c>
      <c r="H6" s="132">
        <v>2</v>
      </c>
      <c r="I6" s="58">
        <v>3</v>
      </c>
      <c r="J6" s="58">
        <v>3</v>
      </c>
      <c r="K6" s="58">
        <v>3</v>
      </c>
      <c r="L6" s="58">
        <v>3</v>
      </c>
      <c r="M6" s="59">
        <f>SUM(F6:L6)</f>
        <v>20</v>
      </c>
      <c r="N6" s="58">
        <v>1</v>
      </c>
      <c r="O6" s="58">
        <v>1</v>
      </c>
      <c r="P6" s="58">
        <v>1</v>
      </c>
      <c r="Q6" s="58">
        <v>1</v>
      </c>
      <c r="R6" s="59">
        <f>SUM(N6:Q6)</f>
        <v>4</v>
      </c>
      <c r="S6" s="38">
        <f>SUM(M6,R6)</f>
        <v>24</v>
      </c>
    </row>
    <row r="7" spans="1:19" s="35" customFormat="1" ht="12" customHeight="1">
      <c r="A7" s="120"/>
      <c r="B7" s="13"/>
      <c r="C7" s="14"/>
      <c r="D7" s="505"/>
      <c r="E7" s="18" t="s">
        <v>101</v>
      </c>
      <c r="F7" s="132">
        <v>2</v>
      </c>
      <c r="G7" s="132">
        <v>3</v>
      </c>
      <c r="H7" s="132">
        <v>2</v>
      </c>
      <c r="I7" s="58">
        <v>3</v>
      </c>
      <c r="J7" s="58">
        <v>3</v>
      </c>
      <c r="K7" s="58">
        <v>3</v>
      </c>
      <c r="L7" s="58">
        <v>3</v>
      </c>
      <c r="M7" s="59">
        <f>SUM(F7:L7)</f>
        <v>19</v>
      </c>
      <c r="N7" s="58">
        <v>3</v>
      </c>
      <c r="O7" s="58">
        <v>3</v>
      </c>
      <c r="P7" s="58">
        <v>3</v>
      </c>
      <c r="Q7" s="58">
        <v>3</v>
      </c>
      <c r="R7" s="59">
        <f>SUM(N7:Q7)</f>
        <v>12</v>
      </c>
      <c r="S7" s="38">
        <f>SUM(M7,R7)</f>
        <v>31</v>
      </c>
    </row>
    <row r="8" spans="1:19" s="39" customFormat="1" ht="12" customHeight="1">
      <c r="A8" s="468" t="s">
        <v>37</v>
      </c>
      <c r="B8" s="1"/>
      <c r="C8" s="497" t="s">
        <v>43</v>
      </c>
      <c r="D8" s="505"/>
      <c r="E8" s="18" t="s">
        <v>80</v>
      </c>
      <c r="F8" s="132">
        <v>3</v>
      </c>
      <c r="G8" s="133">
        <v>3</v>
      </c>
      <c r="H8" s="133">
        <v>2</v>
      </c>
      <c r="I8" s="121"/>
      <c r="J8" s="121"/>
      <c r="K8" s="121"/>
      <c r="L8" s="121"/>
      <c r="M8" s="59">
        <f>SUM(F8:L8)</f>
        <v>8</v>
      </c>
      <c r="N8" s="121"/>
      <c r="O8" s="121"/>
      <c r="P8" s="121"/>
      <c r="Q8" s="121"/>
      <c r="R8" s="59">
        <f t="shared" ref="R8:R9" si="0">SUM(N8:Q8)</f>
        <v>0</v>
      </c>
      <c r="S8" s="38">
        <f t="shared" ref="S8:S9" si="1">SUM(M8,R8)</f>
        <v>8</v>
      </c>
    </row>
    <row r="9" spans="1:19" s="39" customFormat="1" ht="12" customHeight="1">
      <c r="A9" s="469"/>
      <c r="B9" s="1"/>
      <c r="C9" s="498"/>
      <c r="D9" s="505"/>
      <c r="E9" s="18" t="s">
        <v>81</v>
      </c>
      <c r="F9" s="132">
        <v>2</v>
      </c>
      <c r="G9" s="133">
        <v>3</v>
      </c>
      <c r="H9" s="133">
        <v>2</v>
      </c>
      <c r="I9" s="121"/>
      <c r="J9" s="121"/>
      <c r="K9" s="121"/>
      <c r="L9" s="121"/>
      <c r="M9" s="59">
        <f>SUM(F9:L9)</f>
        <v>7</v>
      </c>
      <c r="N9" s="121"/>
      <c r="O9" s="121"/>
      <c r="P9" s="121"/>
      <c r="Q9" s="121"/>
      <c r="R9" s="59">
        <f t="shared" si="0"/>
        <v>0</v>
      </c>
      <c r="S9" s="38">
        <f t="shared" si="1"/>
        <v>7</v>
      </c>
    </row>
    <row r="10" spans="1:19" s="39" customFormat="1" ht="12" customHeight="1">
      <c r="A10" s="469"/>
      <c r="B10" s="1"/>
      <c r="C10" s="498"/>
      <c r="D10" s="505"/>
      <c r="E10" s="500" t="s">
        <v>42</v>
      </c>
      <c r="F10" s="134">
        <v>3</v>
      </c>
      <c r="G10" s="134">
        <v>3</v>
      </c>
      <c r="H10" s="134">
        <v>3</v>
      </c>
      <c r="I10" s="60">
        <v>3</v>
      </c>
      <c r="J10" s="60">
        <v>3</v>
      </c>
      <c r="K10" s="60">
        <v>3</v>
      </c>
      <c r="L10" s="60">
        <v>3</v>
      </c>
      <c r="M10" s="59">
        <f t="shared" ref="M10:M30" si="2">SUM(F10:L10)</f>
        <v>21</v>
      </c>
      <c r="N10" s="60">
        <v>3</v>
      </c>
      <c r="O10" s="60">
        <v>3</v>
      </c>
      <c r="P10" s="60">
        <v>3</v>
      </c>
      <c r="Q10" s="60">
        <v>3</v>
      </c>
      <c r="R10" s="59">
        <f t="shared" ref="R10:R30" si="3">SUM(N10:Q10)</f>
        <v>12</v>
      </c>
      <c r="S10" s="38">
        <f t="shared" ref="S10:S30" si="4">SUM(M10,R10)</f>
        <v>33</v>
      </c>
    </row>
    <row r="11" spans="1:19" s="39" customFormat="1" ht="12" customHeight="1">
      <c r="A11" s="469"/>
      <c r="B11" s="54"/>
      <c r="C11" s="498"/>
      <c r="D11" s="506"/>
      <c r="E11" s="501"/>
      <c r="F11" s="134"/>
      <c r="G11" s="134"/>
      <c r="H11" s="134"/>
      <c r="I11" s="60">
        <v>3</v>
      </c>
      <c r="J11" s="60">
        <v>3</v>
      </c>
      <c r="K11" s="60">
        <v>3</v>
      </c>
      <c r="L11" s="60">
        <v>3</v>
      </c>
      <c r="M11" s="59">
        <f>SUM(F11:L11)</f>
        <v>12</v>
      </c>
      <c r="N11" s="60">
        <v>3</v>
      </c>
      <c r="O11" s="60">
        <v>3</v>
      </c>
      <c r="P11" s="60">
        <v>3</v>
      </c>
      <c r="Q11" s="60">
        <v>3</v>
      </c>
      <c r="R11" s="59">
        <f>SUM(N11:Q11)</f>
        <v>12</v>
      </c>
      <c r="S11" s="38">
        <f>M11+R11</f>
        <v>24</v>
      </c>
    </row>
    <row r="12" spans="1:19" s="39" customFormat="1" ht="12" customHeight="1">
      <c r="A12" s="469"/>
      <c r="B12" s="1"/>
      <c r="C12" s="498"/>
      <c r="D12" s="462" t="s">
        <v>71</v>
      </c>
      <c r="E12" s="19" t="s">
        <v>18</v>
      </c>
      <c r="F12" s="135">
        <v>5</v>
      </c>
      <c r="G12" s="135">
        <v>5</v>
      </c>
      <c r="H12" s="135"/>
      <c r="I12" s="61"/>
      <c r="J12" s="61"/>
      <c r="K12" s="61"/>
      <c r="L12" s="61"/>
      <c r="M12" s="62">
        <f t="shared" si="2"/>
        <v>10</v>
      </c>
      <c r="N12" s="58"/>
      <c r="O12" s="58"/>
      <c r="P12" s="58"/>
      <c r="Q12" s="58"/>
      <c r="R12" s="59">
        <f t="shared" si="3"/>
        <v>0</v>
      </c>
      <c r="S12" s="38">
        <f t="shared" si="4"/>
        <v>10</v>
      </c>
    </row>
    <row r="13" spans="1:19" s="39" customFormat="1" ht="12" customHeight="1">
      <c r="A13" s="469"/>
      <c r="B13" s="1"/>
      <c r="C13" s="498"/>
      <c r="D13" s="464"/>
      <c r="E13" s="18" t="s">
        <v>10</v>
      </c>
      <c r="F13" s="136"/>
      <c r="G13" s="136"/>
      <c r="H13" s="136">
        <v>3</v>
      </c>
      <c r="I13" s="63">
        <v>3</v>
      </c>
      <c r="J13" s="63">
        <v>3</v>
      </c>
      <c r="K13" s="63">
        <v>3</v>
      </c>
      <c r="L13" s="63">
        <v>3</v>
      </c>
      <c r="M13" s="59">
        <f t="shared" si="2"/>
        <v>15</v>
      </c>
      <c r="N13" s="63">
        <v>3</v>
      </c>
      <c r="O13" s="63">
        <v>3</v>
      </c>
      <c r="P13" s="63">
        <v>3</v>
      </c>
      <c r="Q13" s="63">
        <v>3</v>
      </c>
      <c r="R13" s="59">
        <f t="shared" si="3"/>
        <v>12</v>
      </c>
      <c r="S13" s="38">
        <f>SUM(M13,R13)</f>
        <v>27</v>
      </c>
    </row>
    <row r="14" spans="1:19" s="39" customFormat="1" ht="12" customHeight="1">
      <c r="A14" s="469"/>
      <c r="B14" s="1"/>
      <c r="C14" s="498"/>
      <c r="D14" s="464"/>
      <c r="E14" s="18" t="s">
        <v>11</v>
      </c>
      <c r="F14" s="132"/>
      <c r="G14" s="132"/>
      <c r="H14" s="132">
        <v>2</v>
      </c>
      <c r="I14" s="58">
        <v>2</v>
      </c>
      <c r="J14" s="58">
        <v>2</v>
      </c>
      <c r="K14" s="58">
        <v>2</v>
      </c>
      <c r="L14" s="58">
        <v>2</v>
      </c>
      <c r="M14" s="59">
        <f t="shared" si="2"/>
        <v>10</v>
      </c>
      <c r="N14" s="58">
        <v>1</v>
      </c>
      <c r="O14" s="58">
        <v>1</v>
      </c>
      <c r="P14" s="58">
        <v>1</v>
      </c>
      <c r="Q14" s="58">
        <v>1</v>
      </c>
      <c r="R14" s="59">
        <f t="shared" si="3"/>
        <v>4</v>
      </c>
      <c r="S14" s="38">
        <f t="shared" si="4"/>
        <v>14</v>
      </c>
    </row>
    <row r="15" spans="1:19" s="39" customFormat="1" ht="12" customHeight="1">
      <c r="A15" s="469"/>
      <c r="B15" s="1"/>
      <c r="C15" s="498"/>
      <c r="D15" s="464"/>
      <c r="E15" s="502" t="s">
        <v>53</v>
      </c>
      <c r="F15" s="134"/>
      <c r="G15" s="134"/>
      <c r="H15" s="134">
        <v>1</v>
      </c>
      <c r="I15" s="60">
        <v>1</v>
      </c>
      <c r="J15" s="60">
        <v>1</v>
      </c>
      <c r="K15" s="60">
        <v>2</v>
      </c>
      <c r="L15" s="60">
        <v>2</v>
      </c>
      <c r="M15" s="59">
        <f t="shared" si="2"/>
        <v>7</v>
      </c>
      <c r="N15" s="60"/>
      <c r="O15" s="60"/>
      <c r="P15" s="60">
        <v>1</v>
      </c>
      <c r="Q15" s="60">
        <v>1</v>
      </c>
      <c r="R15" s="59">
        <f t="shared" si="3"/>
        <v>2</v>
      </c>
      <c r="S15" s="38">
        <f t="shared" si="4"/>
        <v>9</v>
      </c>
    </row>
    <row r="16" spans="1:19" s="39" customFormat="1" ht="12" customHeight="1">
      <c r="A16" s="469"/>
      <c r="B16" s="1"/>
      <c r="C16" s="498"/>
      <c r="D16" s="463"/>
      <c r="E16" s="503"/>
      <c r="F16" s="135"/>
      <c r="G16" s="135"/>
      <c r="H16" s="135">
        <v>1</v>
      </c>
      <c r="I16" s="60">
        <v>1</v>
      </c>
      <c r="J16" s="60">
        <v>1</v>
      </c>
      <c r="K16" s="60">
        <v>2</v>
      </c>
      <c r="L16" s="60">
        <v>2</v>
      </c>
      <c r="M16" s="62">
        <f t="shared" si="2"/>
        <v>7</v>
      </c>
      <c r="N16" s="60"/>
      <c r="O16" s="60"/>
      <c r="P16" s="60">
        <v>1</v>
      </c>
      <c r="Q16" s="60">
        <v>1</v>
      </c>
      <c r="R16" s="62">
        <f t="shared" si="3"/>
        <v>2</v>
      </c>
      <c r="S16" s="38">
        <f t="shared" si="4"/>
        <v>9</v>
      </c>
    </row>
    <row r="17" spans="1:19" s="39" customFormat="1" ht="12" customHeight="1">
      <c r="A17" s="469"/>
      <c r="B17" s="1"/>
      <c r="C17" s="498"/>
      <c r="D17" s="462" t="s">
        <v>70</v>
      </c>
      <c r="E17" s="18" t="s">
        <v>12</v>
      </c>
      <c r="F17" s="132">
        <v>2</v>
      </c>
      <c r="G17" s="132">
        <v>2</v>
      </c>
      <c r="H17" s="132">
        <v>2</v>
      </c>
      <c r="I17" s="58">
        <v>2</v>
      </c>
      <c r="J17" s="58">
        <v>2</v>
      </c>
      <c r="K17" s="58">
        <v>2</v>
      </c>
      <c r="L17" s="58">
        <v>2</v>
      </c>
      <c r="M17" s="59">
        <f t="shared" si="2"/>
        <v>14</v>
      </c>
      <c r="N17" s="58">
        <v>2</v>
      </c>
      <c r="O17" s="58">
        <v>2</v>
      </c>
      <c r="P17" s="58">
        <v>2</v>
      </c>
      <c r="Q17" s="58">
        <v>2</v>
      </c>
      <c r="R17" s="59">
        <f t="shared" si="3"/>
        <v>8</v>
      </c>
      <c r="S17" s="38">
        <f t="shared" si="4"/>
        <v>22</v>
      </c>
    </row>
    <row r="18" spans="1:19" s="39" customFormat="1" ht="12" customHeight="1">
      <c r="A18" s="469"/>
      <c r="B18" s="1"/>
      <c r="C18" s="498"/>
      <c r="D18" s="464"/>
      <c r="E18" s="18" t="s">
        <v>13</v>
      </c>
      <c r="F18" s="136">
        <v>1</v>
      </c>
      <c r="G18" s="136">
        <v>1</v>
      </c>
      <c r="H18" s="136">
        <v>1</v>
      </c>
      <c r="I18" s="58">
        <v>1</v>
      </c>
      <c r="J18" s="58">
        <v>1</v>
      </c>
      <c r="K18" s="58">
        <v>1</v>
      </c>
      <c r="L18" s="58">
        <v>1</v>
      </c>
      <c r="M18" s="59">
        <f t="shared" si="2"/>
        <v>7</v>
      </c>
      <c r="N18" s="58">
        <v>2</v>
      </c>
      <c r="O18" s="58">
        <v>2</v>
      </c>
      <c r="P18" s="58">
        <v>2</v>
      </c>
      <c r="Q18" s="58">
        <v>2</v>
      </c>
      <c r="R18" s="59">
        <f t="shared" si="3"/>
        <v>8</v>
      </c>
      <c r="S18" s="38">
        <f t="shared" si="4"/>
        <v>15</v>
      </c>
    </row>
    <row r="19" spans="1:19" s="39" customFormat="1" ht="12" customHeight="1">
      <c r="A19" s="469"/>
      <c r="B19" s="1"/>
      <c r="C19" s="498"/>
      <c r="D19" s="463"/>
      <c r="E19" s="18" t="s">
        <v>14</v>
      </c>
      <c r="F19" s="137">
        <v>1</v>
      </c>
      <c r="G19" s="137">
        <v>1</v>
      </c>
      <c r="H19" s="137">
        <v>2</v>
      </c>
      <c r="I19" s="60">
        <v>2</v>
      </c>
      <c r="J19" s="58">
        <v>2</v>
      </c>
      <c r="K19" s="58">
        <v>2</v>
      </c>
      <c r="L19" s="58">
        <v>2</v>
      </c>
      <c r="M19" s="59">
        <f t="shared" si="2"/>
        <v>12</v>
      </c>
      <c r="N19" s="58"/>
      <c r="O19" s="58"/>
      <c r="P19" s="58"/>
      <c r="Q19" s="58"/>
      <c r="R19" s="59">
        <f t="shared" si="3"/>
        <v>0</v>
      </c>
      <c r="S19" s="38">
        <f t="shared" si="4"/>
        <v>12</v>
      </c>
    </row>
    <row r="20" spans="1:19" s="39" customFormat="1" ht="12" customHeight="1">
      <c r="A20" s="469"/>
      <c r="B20" s="102"/>
      <c r="C20" s="498"/>
      <c r="D20" s="457" t="s">
        <v>82</v>
      </c>
      <c r="E20" s="457" t="s">
        <v>83</v>
      </c>
      <c r="F20" s="460">
        <v>0.5</v>
      </c>
      <c r="G20" s="460"/>
      <c r="H20" s="460"/>
      <c r="I20" s="461"/>
      <c r="J20" s="451"/>
      <c r="K20" s="451"/>
      <c r="L20" s="451"/>
      <c r="M20" s="454"/>
      <c r="N20" s="451"/>
      <c r="O20" s="451"/>
      <c r="P20" s="451"/>
      <c r="Q20" s="451"/>
      <c r="R20" s="454"/>
      <c r="S20" s="474"/>
    </row>
    <row r="21" spans="1:19" s="39" customFormat="1" ht="12" customHeight="1">
      <c r="A21" s="469"/>
      <c r="B21" s="102"/>
      <c r="C21" s="498"/>
      <c r="D21" s="458"/>
      <c r="E21" s="458"/>
      <c r="F21" s="460"/>
      <c r="G21" s="460"/>
      <c r="H21" s="460"/>
      <c r="I21" s="461"/>
      <c r="J21" s="452"/>
      <c r="K21" s="452"/>
      <c r="L21" s="452"/>
      <c r="M21" s="455"/>
      <c r="N21" s="452"/>
      <c r="O21" s="452"/>
      <c r="P21" s="452"/>
      <c r="Q21" s="452"/>
      <c r="R21" s="455"/>
      <c r="S21" s="475"/>
    </row>
    <row r="22" spans="1:19" s="39" customFormat="1" ht="12" customHeight="1">
      <c r="A22" s="469"/>
      <c r="B22" s="102"/>
      <c r="C22" s="498"/>
      <c r="D22" s="459"/>
      <c r="E22" s="459"/>
      <c r="F22" s="460"/>
      <c r="G22" s="460"/>
      <c r="H22" s="460"/>
      <c r="I22" s="461"/>
      <c r="J22" s="453"/>
      <c r="K22" s="453"/>
      <c r="L22" s="453"/>
      <c r="M22" s="456"/>
      <c r="N22" s="453"/>
      <c r="O22" s="453"/>
      <c r="P22" s="453"/>
      <c r="Q22" s="453"/>
      <c r="R22" s="456"/>
      <c r="S22" s="476"/>
    </row>
    <row r="23" spans="1:19" s="39" customFormat="1" ht="12" customHeight="1">
      <c r="A23" s="469"/>
      <c r="B23" s="1"/>
      <c r="C23" s="498"/>
      <c r="D23" s="471" t="s">
        <v>72</v>
      </c>
      <c r="E23" s="21" t="s">
        <v>30</v>
      </c>
      <c r="F23" s="132"/>
      <c r="G23" s="132"/>
      <c r="H23" s="132">
        <v>2</v>
      </c>
      <c r="I23" s="64">
        <v>2</v>
      </c>
      <c r="J23" s="60">
        <v>2</v>
      </c>
      <c r="K23" s="60">
        <v>2</v>
      </c>
      <c r="L23" s="60">
        <v>2</v>
      </c>
      <c r="M23" s="59">
        <f>SUM(F23:L23)</f>
        <v>10</v>
      </c>
      <c r="N23" s="60">
        <v>1</v>
      </c>
      <c r="O23" s="60">
        <v>1</v>
      </c>
      <c r="P23" s="60">
        <v>2</v>
      </c>
      <c r="Q23" s="60">
        <v>2</v>
      </c>
      <c r="R23" s="59">
        <f>SUM(N23:Q23)</f>
        <v>6</v>
      </c>
      <c r="S23" s="38">
        <f>SUM(M23,R23)</f>
        <v>16</v>
      </c>
    </row>
    <row r="24" spans="1:19" s="39" customFormat="1" ht="12" customHeight="1">
      <c r="A24" s="469"/>
      <c r="B24" s="1"/>
      <c r="C24" s="498"/>
      <c r="D24" s="472"/>
      <c r="E24" s="22" t="s">
        <v>16</v>
      </c>
      <c r="F24" s="132"/>
      <c r="G24" s="132"/>
      <c r="H24" s="132"/>
      <c r="I24" s="65">
        <v>2</v>
      </c>
      <c r="J24" s="58">
        <v>2</v>
      </c>
      <c r="K24" s="58">
        <v>2</v>
      </c>
      <c r="L24" s="58">
        <v>2</v>
      </c>
      <c r="M24" s="59">
        <f>SUM(F24:L24)</f>
        <v>8</v>
      </c>
      <c r="N24" s="58">
        <v>1</v>
      </c>
      <c r="O24" s="58">
        <v>1</v>
      </c>
      <c r="P24" s="58">
        <v>1</v>
      </c>
      <c r="Q24" s="58">
        <v>1</v>
      </c>
      <c r="R24" s="59">
        <f>SUM(N24:Q24)</f>
        <v>4</v>
      </c>
      <c r="S24" s="38">
        <f>SUM(M24,R24)</f>
        <v>12</v>
      </c>
    </row>
    <row r="25" spans="1:19" s="39" customFormat="1" ht="12" customHeight="1">
      <c r="A25" s="469"/>
      <c r="B25" s="1"/>
      <c r="C25" s="498"/>
      <c r="D25" s="473"/>
      <c r="E25" s="18" t="s">
        <v>15</v>
      </c>
      <c r="F25" s="134">
        <v>1</v>
      </c>
      <c r="G25" s="134">
        <v>1</v>
      </c>
      <c r="H25" s="134">
        <v>2</v>
      </c>
      <c r="I25" s="58">
        <v>2</v>
      </c>
      <c r="J25" s="58">
        <v>2</v>
      </c>
      <c r="K25" s="58">
        <v>2</v>
      </c>
      <c r="L25" s="58">
        <v>2</v>
      </c>
      <c r="M25" s="59">
        <f>SUM(F25:L25)</f>
        <v>12</v>
      </c>
      <c r="N25" s="58">
        <v>1</v>
      </c>
      <c r="O25" s="58">
        <v>1</v>
      </c>
      <c r="P25" s="58">
        <v>1</v>
      </c>
      <c r="Q25" s="58">
        <v>1</v>
      </c>
      <c r="R25" s="59">
        <f>SUM(N25:Q25)</f>
        <v>4</v>
      </c>
      <c r="S25" s="38">
        <f>SUM(M25,R25)</f>
        <v>16</v>
      </c>
    </row>
    <row r="26" spans="1:19" s="39" customFormat="1" ht="12" customHeight="1">
      <c r="A26" s="469"/>
      <c r="B26" s="102"/>
      <c r="C26" s="498"/>
      <c r="D26" s="465" t="s">
        <v>17</v>
      </c>
      <c r="E26" s="18" t="s">
        <v>73</v>
      </c>
      <c r="F26" s="132">
        <v>1</v>
      </c>
      <c r="G26" s="132">
        <v>1</v>
      </c>
      <c r="H26" s="132">
        <v>1</v>
      </c>
      <c r="I26" s="58"/>
      <c r="J26" s="58"/>
      <c r="K26" s="58"/>
      <c r="L26" s="58"/>
      <c r="M26" s="59"/>
      <c r="N26" s="58"/>
      <c r="O26" s="58"/>
      <c r="P26" s="58"/>
      <c r="Q26" s="58"/>
      <c r="R26" s="59"/>
      <c r="S26" s="38"/>
    </row>
    <row r="27" spans="1:19" s="39" customFormat="1" ht="12" customHeight="1">
      <c r="A27" s="469"/>
      <c r="B27" s="1"/>
      <c r="C27" s="498"/>
      <c r="D27" s="466"/>
      <c r="E27" s="23" t="s">
        <v>74</v>
      </c>
      <c r="F27" s="136">
        <v>1</v>
      </c>
      <c r="G27" s="136">
        <v>1</v>
      </c>
      <c r="H27" s="136">
        <v>1</v>
      </c>
      <c r="I27" s="58">
        <v>1</v>
      </c>
      <c r="J27" s="58">
        <v>1</v>
      </c>
      <c r="K27" s="58">
        <v>1</v>
      </c>
      <c r="L27" s="58">
        <v>1</v>
      </c>
      <c r="M27" s="59">
        <f t="shared" si="2"/>
        <v>7</v>
      </c>
      <c r="N27" s="58"/>
      <c r="O27" s="58"/>
      <c r="P27" s="58"/>
      <c r="Q27" s="58"/>
      <c r="R27" s="59">
        <f t="shared" si="3"/>
        <v>0</v>
      </c>
      <c r="S27" s="38">
        <f t="shared" si="4"/>
        <v>7</v>
      </c>
    </row>
    <row r="28" spans="1:19" s="39" customFormat="1" ht="12" customHeight="1">
      <c r="A28" s="469"/>
      <c r="B28" s="1"/>
      <c r="C28" s="498"/>
      <c r="D28" s="462" t="s">
        <v>26</v>
      </c>
      <c r="E28" s="20" t="s">
        <v>26</v>
      </c>
      <c r="F28" s="132">
        <v>2</v>
      </c>
      <c r="G28" s="132">
        <v>2</v>
      </c>
      <c r="H28" s="132">
        <v>1</v>
      </c>
      <c r="I28" s="58">
        <v>1</v>
      </c>
      <c r="J28" s="58">
        <v>1</v>
      </c>
      <c r="K28" s="58"/>
      <c r="L28" s="58"/>
      <c r="M28" s="59">
        <f>SUM(F28:L28)</f>
        <v>7</v>
      </c>
      <c r="N28" s="58"/>
      <c r="O28" s="58"/>
      <c r="P28" s="58"/>
      <c r="Q28" s="58"/>
      <c r="R28" s="59">
        <f>SUM(N28:Q28)</f>
        <v>0</v>
      </c>
      <c r="S28" s="38">
        <f>SUM(M28,R28)</f>
        <v>7</v>
      </c>
    </row>
    <row r="29" spans="1:19" s="39" customFormat="1" ht="12" customHeight="1">
      <c r="A29" s="469"/>
      <c r="B29" s="54"/>
      <c r="C29" s="498"/>
      <c r="D29" s="463"/>
      <c r="E29" s="24"/>
      <c r="F29" s="132">
        <v>2</v>
      </c>
      <c r="G29" s="132">
        <v>2</v>
      </c>
      <c r="H29" s="132">
        <v>1</v>
      </c>
      <c r="I29" s="58">
        <v>1</v>
      </c>
      <c r="J29" s="58">
        <v>1</v>
      </c>
      <c r="K29" s="58"/>
      <c r="L29" s="58"/>
      <c r="M29" s="59">
        <f>SUM(F29:L29)</f>
        <v>7</v>
      </c>
      <c r="N29" s="58"/>
      <c r="O29" s="58"/>
      <c r="P29" s="58"/>
      <c r="Q29" s="58"/>
      <c r="R29" s="59">
        <f>SUM(N29:Q29)</f>
        <v>0</v>
      </c>
      <c r="S29" s="38">
        <f>SUM(M29,R29)</f>
        <v>7</v>
      </c>
    </row>
    <row r="30" spans="1:19" s="39" customFormat="1" ht="12" customHeight="1">
      <c r="A30" s="469"/>
      <c r="B30" s="1"/>
      <c r="C30" s="498"/>
      <c r="D30" s="462" t="s">
        <v>75</v>
      </c>
      <c r="E30" s="18" t="s">
        <v>19</v>
      </c>
      <c r="F30" s="136"/>
      <c r="G30" s="136"/>
      <c r="H30" s="136">
        <v>1</v>
      </c>
      <c r="I30" s="63">
        <v>1</v>
      </c>
      <c r="J30" s="58">
        <v>1</v>
      </c>
      <c r="K30" s="58"/>
      <c r="L30" s="58"/>
      <c r="M30" s="59">
        <f t="shared" si="2"/>
        <v>3</v>
      </c>
      <c r="N30" s="58">
        <v>1</v>
      </c>
      <c r="O30" s="58">
        <v>1</v>
      </c>
      <c r="P30" s="58">
        <v>1</v>
      </c>
      <c r="Q30" s="58">
        <v>1</v>
      </c>
      <c r="R30" s="59">
        <f t="shared" si="3"/>
        <v>4</v>
      </c>
      <c r="S30" s="38">
        <f t="shared" si="4"/>
        <v>7</v>
      </c>
    </row>
    <row r="31" spans="1:19" s="39" customFormat="1" ht="12" customHeight="1">
      <c r="A31" s="469"/>
      <c r="B31" s="1"/>
      <c r="C31" s="498"/>
      <c r="D31" s="464"/>
      <c r="E31" s="500" t="s">
        <v>31</v>
      </c>
      <c r="F31" s="132">
        <v>3</v>
      </c>
      <c r="G31" s="132">
        <v>3</v>
      </c>
      <c r="H31" s="132">
        <v>3</v>
      </c>
      <c r="I31" s="58">
        <v>3</v>
      </c>
      <c r="J31" s="58">
        <v>3</v>
      </c>
      <c r="K31" s="58">
        <v>3</v>
      </c>
      <c r="L31" s="58">
        <v>3</v>
      </c>
      <c r="M31" s="59">
        <f>SUM(F31:L31)</f>
        <v>21</v>
      </c>
      <c r="N31" s="60">
        <v>3</v>
      </c>
      <c r="O31" s="60">
        <v>3</v>
      </c>
      <c r="P31" s="60">
        <v>3</v>
      </c>
      <c r="Q31" s="60">
        <v>3</v>
      </c>
      <c r="R31" s="59">
        <f>SUM(N31:Q31)</f>
        <v>12</v>
      </c>
      <c r="S31" s="38">
        <f>SUM(M31,R31)</f>
        <v>33</v>
      </c>
    </row>
    <row r="32" spans="1:19" s="39" customFormat="1" ht="12" customHeight="1">
      <c r="A32" s="469"/>
      <c r="B32" s="1"/>
      <c r="C32" s="499"/>
      <c r="D32" s="463"/>
      <c r="E32" s="501"/>
      <c r="F32" s="136"/>
      <c r="G32" s="136"/>
      <c r="H32" s="136"/>
      <c r="I32" s="58">
        <v>3</v>
      </c>
      <c r="J32" s="58">
        <v>3</v>
      </c>
      <c r="K32" s="58">
        <v>3</v>
      </c>
      <c r="L32" s="58">
        <v>3</v>
      </c>
      <c r="M32" s="59">
        <f>SUM(I32:L32)</f>
        <v>12</v>
      </c>
      <c r="N32" s="60">
        <v>3</v>
      </c>
      <c r="O32" s="60">
        <v>3</v>
      </c>
      <c r="P32" s="60">
        <v>3</v>
      </c>
      <c r="Q32" s="60">
        <v>3</v>
      </c>
      <c r="R32" s="59">
        <f>SUM(N32:Q32)</f>
        <v>12</v>
      </c>
      <c r="S32" s="38">
        <f>SUM(M32,R32)</f>
        <v>24</v>
      </c>
    </row>
    <row r="33" spans="1:19" ht="12" customHeight="1">
      <c r="A33" s="469"/>
      <c r="B33" s="40" t="s">
        <v>60</v>
      </c>
      <c r="C33" s="27"/>
      <c r="D33" s="114"/>
      <c r="E33" s="41"/>
      <c r="F33" s="42">
        <f>SUM(F6:F32)-F29</f>
        <v>30.5</v>
      </c>
      <c r="G33" s="42">
        <f>SUM(G6:G32)-G29</f>
        <v>32</v>
      </c>
      <c r="H33" s="42">
        <f>SUM(H6:H32)-H16-H29</f>
        <v>33</v>
      </c>
      <c r="I33" s="42">
        <f>SUM(I6:I32)-I11-I16-I32-I29</f>
        <v>32</v>
      </c>
      <c r="J33" s="42">
        <f>SUM(J6:J32)-J11-J16-J32-J29</f>
        <v>32</v>
      </c>
      <c r="K33" s="86">
        <f>SUM(K6:K32)-K11-K16-K32</f>
        <v>31</v>
      </c>
      <c r="L33" s="42">
        <f>SUM(L6:L32)-L11-L16-L32</f>
        <v>31</v>
      </c>
      <c r="M33" s="42">
        <f>SUM(F33:L33)</f>
        <v>221.5</v>
      </c>
      <c r="N33" s="42">
        <f>N6+N7+N10+N13+N14+N17+N18+N23+N24+N25+N30+N31</f>
        <v>22</v>
      </c>
      <c r="O33" s="42">
        <f t="shared" ref="O33:S33" si="5">SUM(O6:O32)-O11-O16-O32</f>
        <v>22</v>
      </c>
      <c r="P33" s="42">
        <f t="shared" si="5"/>
        <v>24</v>
      </c>
      <c r="Q33" s="42">
        <f t="shared" si="5"/>
        <v>24</v>
      </c>
      <c r="R33" s="42">
        <f t="shared" si="5"/>
        <v>92</v>
      </c>
      <c r="S33" s="42">
        <f t="shared" si="5"/>
        <v>317</v>
      </c>
    </row>
    <row r="34" spans="1:19" ht="12" customHeight="1">
      <c r="A34" s="470"/>
      <c r="B34" s="43" t="s">
        <v>27</v>
      </c>
      <c r="C34" s="28"/>
      <c r="D34" s="115"/>
      <c r="E34" s="44"/>
      <c r="F34" s="42">
        <f t="shared" ref="F34:S34" si="6">SUM(F6:F32)</f>
        <v>32.5</v>
      </c>
      <c r="G34" s="42">
        <f t="shared" si="6"/>
        <v>34</v>
      </c>
      <c r="H34" s="42">
        <f t="shared" si="6"/>
        <v>35</v>
      </c>
      <c r="I34" s="42">
        <f t="shared" si="6"/>
        <v>40</v>
      </c>
      <c r="J34" s="42">
        <f t="shared" si="6"/>
        <v>40</v>
      </c>
      <c r="K34" s="42">
        <f t="shared" si="6"/>
        <v>39</v>
      </c>
      <c r="L34" s="42">
        <f t="shared" si="6"/>
        <v>39</v>
      </c>
      <c r="M34" s="42">
        <f t="shared" si="6"/>
        <v>256</v>
      </c>
      <c r="N34" s="42">
        <f t="shared" si="6"/>
        <v>28</v>
      </c>
      <c r="O34" s="42">
        <f t="shared" si="6"/>
        <v>28</v>
      </c>
      <c r="P34" s="42">
        <f t="shared" si="6"/>
        <v>31</v>
      </c>
      <c r="Q34" s="42">
        <f t="shared" si="6"/>
        <v>31</v>
      </c>
      <c r="R34" s="42">
        <f t="shared" si="6"/>
        <v>118</v>
      </c>
      <c r="S34" s="42">
        <f t="shared" si="6"/>
        <v>374</v>
      </c>
    </row>
    <row r="35" spans="1:19" s="39" customFormat="1" ht="12" customHeight="1">
      <c r="A35" s="449" t="s">
        <v>76</v>
      </c>
      <c r="B35" s="509" t="s">
        <v>77</v>
      </c>
      <c r="C35" s="512" t="s">
        <v>61</v>
      </c>
      <c r="D35" s="513" t="s">
        <v>62</v>
      </c>
      <c r="E35" s="18" t="s">
        <v>33</v>
      </c>
      <c r="F35" s="139"/>
      <c r="G35" s="140"/>
      <c r="H35" s="140"/>
      <c r="I35" s="68"/>
      <c r="J35" s="68"/>
      <c r="K35" s="68"/>
      <c r="L35" s="68"/>
      <c r="M35" s="59">
        <f t="shared" ref="M35:M41" si="7">SUM(F35:L35)</f>
        <v>0</v>
      </c>
      <c r="N35" s="61">
        <v>1</v>
      </c>
      <c r="O35" s="61"/>
      <c r="P35" s="61">
        <v>1</v>
      </c>
      <c r="Q35" s="61">
        <v>1</v>
      </c>
      <c r="R35" s="59">
        <f t="shared" ref="R35:R46" si="8">SUM(N35:Q35)</f>
        <v>3</v>
      </c>
      <c r="S35" s="38">
        <f t="shared" ref="S35:S46" si="9">SUM(M35,R35)</f>
        <v>3</v>
      </c>
    </row>
    <row r="36" spans="1:19" s="39" customFormat="1" ht="12" customHeight="1">
      <c r="A36" s="450"/>
      <c r="B36" s="510"/>
      <c r="C36" s="512"/>
      <c r="D36" s="513"/>
      <c r="E36" s="18" t="s">
        <v>11</v>
      </c>
      <c r="F36" s="141"/>
      <c r="G36" s="142"/>
      <c r="H36" s="142"/>
      <c r="I36" s="70"/>
      <c r="J36" s="70"/>
      <c r="K36" s="70"/>
      <c r="L36" s="70"/>
      <c r="M36" s="59">
        <f t="shared" si="7"/>
        <v>0</v>
      </c>
      <c r="N36" s="95">
        <v>1</v>
      </c>
      <c r="O36" s="95"/>
      <c r="P36" s="95">
        <v>1</v>
      </c>
      <c r="Q36" s="95">
        <v>1</v>
      </c>
      <c r="R36" s="59">
        <f>SUM(N36:Q36)</f>
        <v>3</v>
      </c>
      <c r="S36" s="38">
        <f>M36+R36</f>
        <v>3</v>
      </c>
    </row>
    <row r="37" spans="1:19" s="39" customFormat="1" ht="12" customHeight="1">
      <c r="A37" s="450"/>
      <c r="B37" s="510"/>
      <c r="C37" s="512"/>
      <c r="D37" s="513"/>
      <c r="E37" s="89" t="s">
        <v>30</v>
      </c>
      <c r="F37" s="141"/>
      <c r="G37" s="142"/>
      <c r="H37" s="142"/>
      <c r="I37" s="95"/>
      <c r="J37" s="95"/>
      <c r="K37" s="95">
        <v>1</v>
      </c>
      <c r="L37" s="95">
        <v>1</v>
      </c>
      <c r="M37" s="59">
        <f t="shared" si="7"/>
        <v>2</v>
      </c>
      <c r="N37" s="69">
        <v>4</v>
      </c>
      <c r="O37" s="69">
        <v>1</v>
      </c>
      <c r="P37" s="69">
        <v>3</v>
      </c>
      <c r="Q37" s="69"/>
      <c r="R37" s="59">
        <f t="shared" si="8"/>
        <v>8</v>
      </c>
      <c r="S37" s="38">
        <f t="shared" si="9"/>
        <v>10</v>
      </c>
    </row>
    <row r="38" spans="1:19" s="39" customFormat="1" ht="12" customHeight="1">
      <c r="A38" s="450"/>
      <c r="B38" s="510"/>
      <c r="C38" s="512"/>
      <c r="D38" s="513"/>
      <c r="E38" s="89" t="s">
        <v>63</v>
      </c>
      <c r="F38" s="141"/>
      <c r="G38" s="142"/>
      <c r="H38" s="142">
        <v>1</v>
      </c>
      <c r="I38" s="95">
        <v>1</v>
      </c>
      <c r="J38" s="95">
        <v>1</v>
      </c>
      <c r="K38" s="95"/>
      <c r="L38" s="95"/>
      <c r="M38" s="59">
        <f t="shared" si="7"/>
        <v>3</v>
      </c>
      <c r="N38" s="69"/>
      <c r="O38" s="69"/>
      <c r="P38" s="69"/>
      <c r="Q38" s="69"/>
      <c r="R38" s="71">
        <f>SUM(N38:Q38)</f>
        <v>0</v>
      </c>
      <c r="S38" s="38">
        <f>M38+R38</f>
        <v>3</v>
      </c>
    </row>
    <row r="39" spans="1:19" s="39" customFormat="1" ht="12" customHeight="1">
      <c r="A39" s="450"/>
      <c r="B39" s="510"/>
      <c r="C39" s="512"/>
      <c r="D39" s="513"/>
      <c r="E39" s="532" t="s">
        <v>53</v>
      </c>
      <c r="F39" s="139">
        <v>1</v>
      </c>
      <c r="G39" s="140">
        <v>1</v>
      </c>
      <c r="H39" s="140">
        <v>1</v>
      </c>
      <c r="I39" s="61"/>
      <c r="J39" s="61"/>
      <c r="K39" s="61"/>
      <c r="L39" s="61"/>
      <c r="M39" s="59">
        <f t="shared" si="7"/>
        <v>3</v>
      </c>
      <c r="N39" s="67">
        <v>4</v>
      </c>
      <c r="O39" s="67">
        <v>1</v>
      </c>
      <c r="P39" s="67">
        <v>3</v>
      </c>
      <c r="Q39" s="67"/>
      <c r="R39" s="71">
        <f t="shared" si="8"/>
        <v>8</v>
      </c>
      <c r="S39" s="38">
        <f t="shared" si="9"/>
        <v>11</v>
      </c>
    </row>
    <row r="40" spans="1:19" s="39" customFormat="1" ht="12" customHeight="1">
      <c r="A40" s="450"/>
      <c r="B40" s="510"/>
      <c r="C40" s="512"/>
      <c r="D40" s="514"/>
      <c r="E40" s="532"/>
      <c r="F40" s="143">
        <v>1</v>
      </c>
      <c r="G40" s="144">
        <v>1</v>
      </c>
      <c r="H40" s="144">
        <v>1</v>
      </c>
      <c r="I40" s="99"/>
      <c r="J40" s="99"/>
      <c r="K40" s="99"/>
      <c r="L40" s="99"/>
      <c r="M40" s="59">
        <f t="shared" si="7"/>
        <v>3</v>
      </c>
      <c r="N40" s="72">
        <v>4</v>
      </c>
      <c r="O40" s="72">
        <v>1</v>
      </c>
      <c r="P40" s="72">
        <v>3</v>
      </c>
      <c r="Q40" s="72"/>
      <c r="R40" s="71">
        <f>SUM(N40:Q40)</f>
        <v>8</v>
      </c>
      <c r="S40" s="38">
        <f>M40+R40</f>
        <v>11</v>
      </c>
    </row>
    <row r="41" spans="1:19" s="39" customFormat="1" ht="12" customHeight="1">
      <c r="A41" s="450"/>
      <c r="B41" s="510"/>
      <c r="C41" s="512"/>
      <c r="D41" s="515" t="s">
        <v>99</v>
      </c>
      <c r="E41" s="18" t="s">
        <v>14</v>
      </c>
      <c r="F41" s="143"/>
      <c r="G41" s="144"/>
      <c r="H41" s="144"/>
      <c r="I41" s="99"/>
      <c r="J41" s="99"/>
      <c r="K41" s="99"/>
      <c r="L41" s="99"/>
      <c r="M41" s="59">
        <f t="shared" si="7"/>
        <v>0</v>
      </c>
      <c r="N41" s="72">
        <v>1</v>
      </c>
      <c r="O41" s="72">
        <v>1</v>
      </c>
      <c r="P41" s="72"/>
      <c r="Q41" s="72"/>
      <c r="R41" s="71">
        <f>SUM(N41:Q41)</f>
        <v>2</v>
      </c>
      <c r="S41" s="38">
        <f>M41+R41</f>
        <v>2</v>
      </c>
    </row>
    <row r="42" spans="1:19" s="39" customFormat="1" ht="12" customHeight="1">
      <c r="A42" s="450"/>
      <c r="B42" s="510"/>
      <c r="C42" s="512"/>
      <c r="D42" s="516"/>
      <c r="E42" s="18" t="s">
        <v>15</v>
      </c>
      <c r="F42" s="144"/>
      <c r="G42" s="144"/>
      <c r="H42" s="144"/>
      <c r="I42" s="99"/>
      <c r="J42" s="99"/>
      <c r="K42" s="99"/>
      <c r="L42" s="99"/>
      <c r="M42" s="59">
        <f t="shared" ref="M42:M46" si="10">SUM(F42:L42)</f>
        <v>0</v>
      </c>
      <c r="N42" s="72"/>
      <c r="O42" s="72">
        <v>2</v>
      </c>
      <c r="P42" s="72"/>
      <c r="Q42" s="72">
        <v>2</v>
      </c>
      <c r="R42" s="59">
        <f t="shared" si="8"/>
        <v>4</v>
      </c>
      <c r="S42" s="38">
        <f t="shared" si="9"/>
        <v>4</v>
      </c>
    </row>
    <row r="43" spans="1:19" s="39" customFormat="1" ht="12" customHeight="1">
      <c r="A43" s="450"/>
      <c r="B43" s="510"/>
      <c r="C43" s="512"/>
      <c r="D43" s="516"/>
      <c r="E43" s="22" t="s">
        <v>16</v>
      </c>
      <c r="F43" s="144"/>
      <c r="G43" s="144"/>
      <c r="H43" s="144"/>
      <c r="I43" s="99"/>
      <c r="J43" s="99"/>
      <c r="K43" s="99"/>
      <c r="L43" s="99"/>
      <c r="M43" s="59"/>
      <c r="N43" s="72"/>
      <c r="O43" s="67">
        <v>2</v>
      </c>
      <c r="P43" s="72"/>
      <c r="Q43" s="72"/>
      <c r="R43" s="59"/>
      <c r="S43" s="38"/>
    </row>
    <row r="44" spans="1:19" s="39" customFormat="1" ht="12" customHeight="1">
      <c r="A44" s="450"/>
      <c r="B44" s="510"/>
      <c r="C44" s="512"/>
      <c r="D44" s="516"/>
      <c r="E44" s="19" t="s">
        <v>13</v>
      </c>
      <c r="F44" s="158"/>
      <c r="G44" s="158"/>
      <c r="H44" s="158"/>
      <c r="I44" s="159"/>
      <c r="J44" s="159"/>
      <c r="K44" s="159"/>
      <c r="L44" s="159"/>
      <c r="M44" s="123"/>
      <c r="N44" s="160"/>
      <c r="O44" s="69">
        <v>1</v>
      </c>
      <c r="P44" s="72"/>
      <c r="Q44" s="72"/>
      <c r="R44" s="59"/>
      <c r="S44" s="38"/>
    </row>
    <row r="45" spans="1:19" s="39" customFormat="1" ht="12" customHeight="1">
      <c r="A45" s="450"/>
      <c r="B45" s="510"/>
      <c r="C45" s="512"/>
      <c r="D45" s="516"/>
      <c r="E45" s="122" t="s">
        <v>100</v>
      </c>
      <c r="F45" s="140"/>
      <c r="G45" s="140"/>
      <c r="H45" s="140"/>
      <c r="I45" s="61"/>
      <c r="J45" s="61"/>
      <c r="K45" s="61">
        <v>1</v>
      </c>
      <c r="L45" s="61">
        <v>1</v>
      </c>
      <c r="M45" s="59">
        <f t="shared" si="10"/>
        <v>2</v>
      </c>
      <c r="N45" s="67"/>
      <c r="O45" s="121">
        <v>2</v>
      </c>
      <c r="P45" s="67"/>
      <c r="Q45" s="67">
        <v>2</v>
      </c>
      <c r="R45" s="59">
        <f t="shared" si="8"/>
        <v>4</v>
      </c>
      <c r="S45" s="38">
        <f t="shared" si="9"/>
        <v>6</v>
      </c>
    </row>
    <row r="46" spans="1:19" s="39" customFormat="1" ht="12" customHeight="1">
      <c r="A46" s="450"/>
      <c r="B46" s="510"/>
      <c r="C46" s="512"/>
      <c r="D46" s="517"/>
      <c r="E46" s="122" t="s">
        <v>102</v>
      </c>
      <c r="F46" s="145"/>
      <c r="G46" s="145"/>
      <c r="H46" s="145"/>
      <c r="I46" s="68"/>
      <c r="J46" s="68"/>
      <c r="K46" s="68"/>
      <c r="L46" s="68"/>
      <c r="M46" s="59">
        <f t="shared" si="10"/>
        <v>0</v>
      </c>
      <c r="N46" s="67"/>
      <c r="O46" s="121">
        <v>2</v>
      </c>
      <c r="P46" s="67"/>
      <c r="Q46" s="67">
        <v>3</v>
      </c>
      <c r="R46" s="71">
        <f t="shared" si="8"/>
        <v>5</v>
      </c>
      <c r="S46" s="38">
        <f t="shared" si="9"/>
        <v>5</v>
      </c>
    </row>
    <row r="47" spans="1:19" ht="12" customHeight="1">
      <c r="A47" s="450"/>
      <c r="B47" s="510"/>
      <c r="C47" s="467" t="s">
        <v>45</v>
      </c>
      <c r="D47" s="467"/>
      <c r="E47" s="467"/>
      <c r="F47" s="42">
        <v>1</v>
      </c>
      <c r="G47" s="42">
        <f t="shared" ref="G47:M47" si="11">SUM(G35:G46)-G35</f>
        <v>2</v>
      </c>
      <c r="H47" s="42">
        <f t="shared" si="11"/>
        <v>3</v>
      </c>
      <c r="I47" s="42">
        <f t="shared" si="11"/>
        <v>1</v>
      </c>
      <c r="J47" s="42">
        <f t="shared" si="11"/>
        <v>1</v>
      </c>
      <c r="K47" s="42">
        <f t="shared" si="11"/>
        <v>2</v>
      </c>
      <c r="L47" s="42">
        <f t="shared" si="11"/>
        <v>2</v>
      </c>
      <c r="M47" s="42">
        <f t="shared" si="11"/>
        <v>13</v>
      </c>
      <c r="N47" s="42">
        <f>N35+N36+N37+N39+N41</f>
        <v>11</v>
      </c>
      <c r="O47" s="42">
        <f>O39+O41+O42+O43+O44+O45+O46</f>
        <v>11</v>
      </c>
      <c r="P47" s="42">
        <f t="shared" ref="P47:Q47" si="12">P35+P36+P37+P39+P41</f>
        <v>8</v>
      </c>
      <c r="Q47" s="42">
        <f t="shared" si="12"/>
        <v>2</v>
      </c>
      <c r="R47" s="42">
        <f>SUM(R35:R46)-R35</f>
        <v>42</v>
      </c>
      <c r="S47" s="42">
        <f>SUM(S35:S46)-S35</f>
        <v>55</v>
      </c>
    </row>
    <row r="48" spans="1:19" ht="12" customHeight="1">
      <c r="A48" s="450"/>
      <c r="B48" s="510"/>
      <c r="C48" s="467" t="s">
        <v>44</v>
      </c>
      <c r="D48" s="467"/>
      <c r="E48" s="467"/>
      <c r="F48" s="42">
        <f t="shared" ref="F48:M48" si="13">SUM(F35:F46)</f>
        <v>2</v>
      </c>
      <c r="G48" s="42">
        <f t="shared" si="13"/>
        <v>2</v>
      </c>
      <c r="H48" s="42">
        <f t="shared" si="13"/>
        <v>3</v>
      </c>
      <c r="I48" s="42">
        <f t="shared" si="13"/>
        <v>1</v>
      </c>
      <c r="J48" s="42">
        <f t="shared" si="13"/>
        <v>1</v>
      </c>
      <c r="K48" s="42">
        <f t="shared" si="13"/>
        <v>2</v>
      </c>
      <c r="L48" s="42">
        <f t="shared" si="13"/>
        <v>2</v>
      </c>
      <c r="M48" s="42">
        <f t="shared" si="13"/>
        <v>13</v>
      </c>
      <c r="N48" s="42">
        <f>N40+N47</f>
        <v>15</v>
      </c>
      <c r="O48" s="42">
        <f>O39+O40+O41+O42+O43+O44+O45+O46</f>
        <v>12</v>
      </c>
      <c r="P48" s="42">
        <f>P40+P47</f>
        <v>11</v>
      </c>
      <c r="Q48" s="42">
        <f>Q40+Q47</f>
        <v>2</v>
      </c>
      <c r="R48" s="42">
        <f>SUM(R35:R46)</f>
        <v>45</v>
      </c>
      <c r="S48" s="45">
        <f>SUM(S35:S46)</f>
        <v>58</v>
      </c>
    </row>
    <row r="49" spans="1:19" s="39" customFormat="1" ht="12" customHeight="1">
      <c r="A49" s="450"/>
      <c r="B49" s="510"/>
      <c r="C49" s="518" t="s">
        <v>93</v>
      </c>
      <c r="D49" s="519"/>
      <c r="E49" s="25" t="s">
        <v>56</v>
      </c>
      <c r="F49" s="132"/>
      <c r="G49" s="132"/>
      <c r="H49" s="132"/>
      <c r="I49" s="58">
        <v>2</v>
      </c>
      <c r="J49" s="58">
        <v>2</v>
      </c>
      <c r="K49" s="58">
        <v>2</v>
      </c>
      <c r="L49" s="58">
        <v>2</v>
      </c>
      <c r="M49" s="59">
        <f t="shared" ref="M49:M80" si="14">SUM(F49:L49)</f>
        <v>8</v>
      </c>
      <c r="N49" s="58"/>
      <c r="O49" s="58"/>
      <c r="P49" s="58"/>
      <c r="Q49" s="58"/>
      <c r="R49" s="59">
        <f t="shared" ref="R49:R51" si="15">SUM(N49:Q49)</f>
        <v>0</v>
      </c>
      <c r="S49" s="38">
        <f t="shared" ref="S49:S51" si="16">SUM(M49,R49)</f>
        <v>8</v>
      </c>
    </row>
    <row r="50" spans="1:19" s="39" customFormat="1" ht="12" customHeight="1">
      <c r="A50" s="450"/>
      <c r="B50" s="510"/>
      <c r="C50" s="520"/>
      <c r="D50" s="521"/>
      <c r="E50" s="25" t="s">
        <v>57</v>
      </c>
      <c r="F50" s="132"/>
      <c r="G50" s="132"/>
      <c r="H50" s="132"/>
      <c r="I50" s="58">
        <v>2</v>
      </c>
      <c r="J50" s="58">
        <v>2</v>
      </c>
      <c r="K50" s="58">
        <v>2</v>
      </c>
      <c r="L50" s="58">
        <v>2</v>
      </c>
      <c r="M50" s="59">
        <f t="shared" si="14"/>
        <v>8</v>
      </c>
      <c r="N50" s="58">
        <v>2</v>
      </c>
      <c r="O50" s="58">
        <v>2</v>
      </c>
      <c r="P50" s="58">
        <v>2</v>
      </c>
      <c r="Q50" s="58">
        <v>2</v>
      </c>
      <c r="R50" s="59">
        <f t="shared" si="15"/>
        <v>8</v>
      </c>
      <c r="S50" s="38">
        <f t="shared" si="16"/>
        <v>16</v>
      </c>
    </row>
    <row r="51" spans="1:19" s="39" customFormat="1" ht="12" customHeight="1">
      <c r="A51" s="450"/>
      <c r="B51" s="510"/>
      <c r="C51" s="522"/>
      <c r="D51" s="523"/>
      <c r="E51" s="25" t="s">
        <v>58</v>
      </c>
      <c r="F51" s="132">
        <v>0.5</v>
      </c>
      <c r="G51" s="132"/>
      <c r="H51" s="132"/>
      <c r="I51" s="58"/>
      <c r="J51" s="58"/>
      <c r="K51" s="58">
        <v>1</v>
      </c>
      <c r="L51" s="58">
        <v>1</v>
      </c>
      <c r="M51" s="59">
        <f t="shared" si="14"/>
        <v>2.5</v>
      </c>
      <c r="N51" s="58">
        <v>1</v>
      </c>
      <c r="O51" s="58">
        <v>1</v>
      </c>
      <c r="P51" s="58">
        <v>1</v>
      </c>
      <c r="Q51" s="58">
        <v>1</v>
      </c>
      <c r="R51" s="59">
        <f t="shared" si="15"/>
        <v>4</v>
      </c>
      <c r="S51" s="38">
        <f t="shared" si="16"/>
        <v>6.5</v>
      </c>
    </row>
    <row r="52" spans="1:19" s="39" customFormat="1" ht="12" customHeight="1">
      <c r="A52" s="450"/>
      <c r="B52" s="510"/>
      <c r="C52" s="155"/>
      <c r="D52" s="156"/>
      <c r="E52" s="26" t="s">
        <v>94</v>
      </c>
      <c r="F52" s="73"/>
      <c r="G52" s="73"/>
      <c r="H52" s="73"/>
      <c r="I52" s="73">
        <f>SUM(I42:I46)</f>
        <v>0</v>
      </c>
      <c r="J52" s="73">
        <f>SUM(J42:J46)</f>
        <v>0</v>
      </c>
      <c r="K52" s="73">
        <f>SUM(K42:K46)</f>
        <v>1</v>
      </c>
      <c r="L52" s="73">
        <f>SUM(L42:L46)</f>
        <v>1</v>
      </c>
      <c r="M52" s="59">
        <f>SUM(F52:L52)</f>
        <v>2</v>
      </c>
      <c r="N52" s="73">
        <f>N50+N51</f>
        <v>3</v>
      </c>
      <c r="O52" s="73">
        <f>O50+O51</f>
        <v>3</v>
      </c>
      <c r="P52" s="73">
        <f>SUM(P42:P46)</f>
        <v>0</v>
      </c>
      <c r="Q52" s="73">
        <f>SUM(Q42:Q46)</f>
        <v>7</v>
      </c>
      <c r="R52" s="59">
        <f>SUM(N52:Q52)</f>
        <v>13</v>
      </c>
      <c r="S52" s="38">
        <f>SUM(M52,R52)</f>
        <v>15</v>
      </c>
    </row>
    <row r="53" spans="1:19" s="39" customFormat="1" ht="12" customHeight="1">
      <c r="A53" s="450"/>
      <c r="B53" s="510"/>
      <c r="C53" s="524" t="s">
        <v>84</v>
      </c>
      <c r="D53" s="525"/>
      <c r="E53" s="25" t="s">
        <v>16</v>
      </c>
      <c r="F53" s="138"/>
      <c r="G53" s="138"/>
      <c r="H53" s="138"/>
      <c r="I53" s="125"/>
      <c r="J53" s="125"/>
      <c r="K53" s="125"/>
      <c r="L53" s="125"/>
      <c r="M53" s="59"/>
      <c r="N53" s="125">
        <v>1</v>
      </c>
      <c r="O53" s="125">
        <v>1</v>
      </c>
      <c r="P53" s="125"/>
      <c r="Q53" s="125"/>
      <c r="R53" s="59"/>
      <c r="S53" s="38"/>
    </row>
    <row r="54" spans="1:19" s="39" customFormat="1" ht="12" customHeight="1">
      <c r="A54" s="450"/>
      <c r="B54" s="510"/>
      <c r="C54" s="524"/>
      <c r="D54" s="525"/>
      <c r="E54" s="25"/>
      <c r="F54" s="138"/>
      <c r="G54" s="138"/>
      <c r="H54" s="138"/>
      <c r="I54" s="125"/>
      <c r="J54" s="125"/>
      <c r="K54" s="125"/>
      <c r="L54" s="125"/>
      <c r="M54" s="59"/>
      <c r="N54" s="125"/>
      <c r="O54" s="125"/>
      <c r="P54" s="125"/>
      <c r="Q54" s="125"/>
      <c r="R54" s="59"/>
      <c r="S54" s="38"/>
    </row>
    <row r="55" spans="1:19" s="39" customFormat="1" ht="12" customHeight="1">
      <c r="A55" s="450"/>
      <c r="B55" s="510"/>
      <c r="C55" s="524"/>
      <c r="D55" s="525"/>
      <c r="E55" s="25"/>
      <c r="F55" s="138"/>
      <c r="G55" s="138"/>
      <c r="H55" s="138"/>
      <c r="I55" s="125"/>
      <c r="J55" s="125"/>
      <c r="K55" s="125"/>
      <c r="L55" s="125"/>
      <c r="M55" s="59"/>
      <c r="N55" s="125"/>
      <c r="O55" s="125"/>
      <c r="P55" s="125"/>
      <c r="Q55" s="125"/>
      <c r="R55" s="59"/>
      <c r="S55" s="38"/>
    </row>
    <row r="56" spans="1:19" s="39" customFormat="1" ht="12" customHeight="1">
      <c r="A56" s="450"/>
      <c r="B56" s="510"/>
      <c r="C56" s="524"/>
      <c r="D56" s="525"/>
      <c r="E56" s="25"/>
      <c r="F56" s="138"/>
      <c r="G56" s="138"/>
      <c r="H56" s="138"/>
      <c r="I56" s="125"/>
      <c r="J56" s="125"/>
      <c r="K56" s="125"/>
      <c r="L56" s="125"/>
      <c r="M56" s="59"/>
      <c r="N56" s="125"/>
      <c r="O56" s="125"/>
      <c r="P56" s="125"/>
      <c r="Q56" s="125"/>
      <c r="R56" s="59"/>
      <c r="S56" s="38"/>
    </row>
    <row r="57" spans="1:19" s="39" customFormat="1" ht="12" customHeight="1">
      <c r="A57" s="450"/>
      <c r="B57" s="510"/>
      <c r="C57" s="524"/>
      <c r="D57" s="525"/>
      <c r="E57" s="26" t="s">
        <v>85</v>
      </c>
      <c r="F57" s="73"/>
      <c r="G57" s="73"/>
      <c r="H57" s="73"/>
      <c r="I57" s="73">
        <f>SUM(I49:I51)</f>
        <v>4</v>
      </c>
      <c r="J57" s="73">
        <f>SUM(J49:J51)</f>
        <v>4</v>
      </c>
      <c r="K57" s="73">
        <f>SUM(K49:K51)</f>
        <v>5</v>
      </c>
      <c r="L57" s="73">
        <f>SUM(L49:L51)</f>
        <v>5</v>
      </c>
      <c r="M57" s="59">
        <f>SUM(F57:L57)</f>
        <v>18</v>
      </c>
      <c r="N57" s="73">
        <f>N53+N54+N55+N56</f>
        <v>1</v>
      </c>
      <c r="O57" s="73">
        <f>SUM(O49:O51)</f>
        <v>3</v>
      </c>
      <c r="P57" s="73">
        <f>SUM(P49:P51)</f>
        <v>3</v>
      </c>
      <c r="Q57" s="73">
        <f>SUM(Q49:Q51)</f>
        <v>3</v>
      </c>
      <c r="R57" s="59">
        <f>SUM(N57:Q57)</f>
        <v>10</v>
      </c>
      <c r="S57" s="38">
        <f>SUM(M57,R57)</f>
        <v>28</v>
      </c>
    </row>
    <row r="58" spans="1:19" s="39" customFormat="1" ht="12" customHeight="1">
      <c r="A58" s="119"/>
      <c r="B58" s="110"/>
      <c r="C58" s="111"/>
      <c r="D58" s="526"/>
      <c r="E58" s="29" t="s">
        <v>66</v>
      </c>
      <c r="F58" s="146">
        <v>1</v>
      </c>
      <c r="G58" s="147">
        <v>1</v>
      </c>
      <c r="H58" s="146">
        <v>1</v>
      </c>
      <c r="I58" s="61">
        <v>2</v>
      </c>
      <c r="J58" s="98">
        <v>2</v>
      </c>
      <c r="K58" s="98">
        <v>2</v>
      </c>
      <c r="L58" s="61">
        <v>2</v>
      </c>
      <c r="M58" s="124">
        <f t="shared" ref="M58:M66" si="17">SUM(F58:L58)</f>
        <v>11</v>
      </c>
      <c r="N58" s="61">
        <v>2</v>
      </c>
      <c r="O58" s="61">
        <v>2</v>
      </c>
      <c r="P58" s="61">
        <v>2</v>
      </c>
      <c r="Q58" s="61">
        <v>2</v>
      </c>
      <c r="R58" s="59">
        <f t="shared" ref="R58:R66" si="18">SUM(N58:Q58)</f>
        <v>8</v>
      </c>
      <c r="S58" s="38"/>
    </row>
    <row r="59" spans="1:19" s="39" customFormat="1" ht="12" customHeight="1">
      <c r="A59" s="119"/>
      <c r="B59" s="110"/>
      <c r="C59" s="111"/>
      <c r="D59" s="527"/>
      <c r="E59" s="30" t="s">
        <v>92</v>
      </c>
      <c r="F59" s="148">
        <v>1</v>
      </c>
      <c r="G59" s="148">
        <v>1</v>
      </c>
      <c r="H59" s="148">
        <v>1</v>
      </c>
      <c r="I59" s="74"/>
      <c r="J59" s="74"/>
      <c r="K59" s="61">
        <v>1</v>
      </c>
      <c r="L59" s="74"/>
      <c r="M59" s="124">
        <f t="shared" si="17"/>
        <v>4</v>
      </c>
      <c r="N59" s="67"/>
      <c r="O59" s="67"/>
      <c r="P59" s="67"/>
      <c r="Q59" s="67"/>
      <c r="R59" s="59">
        <f t="shared" si="18"/>
        <v>0</v>
      </c>
      <c r="S59" s="38"/>
    </row>
    <row r="60" spans="1:19" s="39" customFormat="1" ht="12" customHeight="1">
      <c r="A60" s="119"/>
      <c r="B60" s="110"/>
      <c r="C60" s="111"/>
      <c r="D60" s="527"/>
      <c r="E60" s="127" t="s">
        <v>30</v>
      </c>
      <c r="F60" s="139">
        <v>1</v>
      </c>
      <c r="G60" s="140">
        <v>1</v>
      </c>
      <c r="H60" s="140">
        <v>1</v>
      </c>
      <c r="I60" s="66">
        <v>1</v>
      </c>
      <c r="J60" s="66">
        <v>1</v>
      </c>
      <c r="K60" s="66">
        <v>1</v>
      </c>
      <c r="L60" s="67">
        <v>1</v>
      </c>
      <c r="M60" s="124">
        <f t="shared" si="17"/>
        <v>7</v>
      </c>
      <c r="N60" s="66">
        <v>1</v>
      </c>
      <c r="O60" s="66">
        <v>1</v>
      </c>
      <c r="P60" s="76">
        <v>1</v>
      </c>
      <c r="Q60" s="67">
        <v>1</v>
      </c>
      <c r="R60" s="59">
        <f t="shared" si="18"/>
        <v>4</v>
      </c>
      <c r="S60" s="38"/>
    </row>
    <row r="61" spans="1:19" s="39" customFormat="1" ht="12" customHeight="1">
      <c r="A61" s="119"/>
      <c r="B61" s="110"/>
      <c r="C61" s="111"/>
      <c r="D61" s="527"/>
      <c r="E61" s="126" t="s">
        <v>15</v>
      </c>
      <c r="F61" s="139"/>
      <c r="G61" s="139"/>
      <c r="H61" s="139"/>
      <c r="I61" s="66"/>
      <c r="J61" s="66">
        <v>1</v>
      </c>
      <c r="K61" s="66"/>
      <c r="L61" s="66">
        <v>1</v>
      </c>
      <c r="M61" s="124">
        <f t="shared" si="17"/>
        <v>2</v>
      </c>
      <c r="N61" s="66"/>
      <c r="O61" s="66">
        <v>1</v>
      </c>
      <c r="P61" s="66"/>
      <c r="Q61" s="66">
        <v>1</v>
      </c>
      <c r="R61" s="59">
        <f t="shared" si="18"/>
        <v>2</v>
      </c>
      <c r="S61" s="38"/>
    </row>
    <row r="62" spans="1:19" s="39" customFormat="1" ht="12" customHeight="1">
      <c r="A62" s="119"/>
      <c r="B62" s="110"/>
      <c r="C62" s="111"/>
      <c r="D62" s="528"/>
      <c r="E62" s="128" t="s">
        <v>16</v>
      </c>
      <c r="F62" s="139"/>
      <c r="G62" s="139"/>
      <c r="H62" s="139">
        <v>1</v>
      </c>
      <c r="I62" s="66"/>
      <c r="J62" s="66">
        <v>1</v>
      </c>
      <c r="K62" s="66"/>
      <c r="L62" s="66">
        <v>1</v>
      </c>
      <c r="M62" s="124">
        <f t="shared" si="17"/>
        <v>3</v>
      </c>
      <c r="N62" s="66"/>
      <c r="O62" s="66">
        <v>1</v>
      </c>
      <c r="P62" s="66"/>
      <c r="Q62" s="66">
        <v>1</v>
      </c>
      <c r="R62" s="59">
        <f t="shared" si="18"/>
        <v>2</v>
      </c>
      <c r="S62" s="38"/>
    </row>
    <row r="63" spans="1:19" s="39" customFormat="1" ht="12" customHeight="1">
      <c r="A63" s="119"/>
      <c r="B63" s="110"/>
      <c r="C63" s="111"/>
      <c r="D63" s="528"/>
      <c r="E63" s="126" t="s">
        <v>9</v>
      </c>
      <c r="F63" s="149"/>
      <c r="G63" s="149"/>
      <c r="H63" s="149"/>
      <c r="I63" s="93"/>
      <c r="J63" s="93"/>
      <c r="K63" s="93"/>
      <c r="L63" s="93"/>
      <c r="M63" s="92">
        <f t="shared" si="17"/>
        <v>0</v>
      </c>
      <c r="N63" s="90">
        <v>1</v>
      </c>
      <c r="O63" s="90">
        <v>1</v>
      </c>
      <c r="P63" s="90">
        <v>1</v>
      </c>
      <c r="Q63" s="90">
        <v>1</v>
      </c>
      <c r="R63" s="92">
        <f t="shared" si="18"/>
        <v>4</v>
      </c>
      <c r="S63" s="38"/>
    </row>
    <row r="64" spans="1:19" s="39" customFormat="1" ht="12" customHeight="1">
      <c r="A64" s="119"/>
      <c r="B64" s="110"/>
      <c r="C64" s="111"/>
      <c r="D64" s="528"/>
      <c r="E64" s="127" t="s">
        <v>64</v>
      </c>
      <c r="F64" s="146"/>
      <c r="G64" s="146"/>
      <c r="H64" s="146"/>
      <c r="I64" s="61"/>
      <c r="J64" s="61"/>
      <c r="K64" s="61">
        <v>1</v>
      </c>
      <c r="L64" s="61">
        <v>1</v>
      </c>
      <c r="M64" s="97">
        <f t="shared" si="17"/>
        <v>2</v>
      </c>
      <c r="N64" s="61">
        <v>1</v>
      </c>
      <c r="O64" s="61">
        <v>1</v>
      </c>
      <c r="P64" s="61">
        <v>1</v>
      </c>
      <c r="Q64" s="61">
        <v>1</v>
      </c>
      <c r="R64" s="91">
        <f t="shared" si="18"/>
        <v>4</v>
      </c>
      <c r="S64" s="38"/>
    </row>
    <row r="65" spans="1:19" s="39" customFormat="1" ht="12" customHeight="1">
      <c r="A65" s="119"/>
      <c r="B65" s="110"/>
      <c r="C65" s="111"/>
      <c r="D65" s="529"/>
      <c r="E65" s="89" t="s">
        <v>13</v>
      </c>
      <c r="F65" s="139"/>
      <c r="G65" s="139"/>
      <c r="H65" s="139"/>
      <c r="I65" s="66"/>
      <c r="J65" s="66"/>
      <c r="K65" s="66"/>
      <c r="L65" s="66"/>
      <c r="M65" s="88">
        <f t="shared" si="17"/>
        <v>0</v>
      </c>
      <c r="N65" s="66">
        <v>1</v>
      </c>
      <c r="O65" s="66">
        <v>1</v>
      </c>
      <c r="P65" s="66">
        <v>1</v>
      </c>
      <c r="Q65" s="66">
        <v>1</v>
      </c>
      <c r="R65" s="71">
        <f t="shared" si="18"/>
        <v>4</v>
      </c>
      <c r="S65" s="38"/>
    </row>
    <row r="66" spans="1:19" s="39" customFormat="1" ht="12" customHeight="1">
      <c r="A66" s="119"/>
      <c r="B66" s="110"/>
      <c r="C66" s="111"/>
      <c r="D66" s="112"/>
      <c r="E66" s="89" t="s">
        <v>58</v>
      </c>
      <c r="F66" s="139"/>
      <c r="G66" s="139"/>
      <c r="H66" s="139"/>
      <c r="I66" s="66">
        <v>1</v>
      </c>
      <c r="J66" s="66">
        <v>1</v>
      </c>
      <c r="K66" s="66"/>
      <c r="L66" s="66"/>
      <c r="M66" s="88">
        <f t="shared" si="17"/>
        <v>2</v>
      </c>
      <c r="N66" s="66"/>
      <c r="O66" s="66"/>
      <c r="P66" s="66"/>
      <c r="Q66" s="66"/>
      <c r="R66" s="71">
        <f t="shared" si="18"/>
        <v>0</v>
      </c>
      <c r="S66" s="38"/>
    </row>
    <row r="67" spans="1:19" s="39" customFormat="1" ht="12" customHeight="1">
      <c r="A67" s="119"/>
      <c r="B67" s="110"/>
      <c r="C67" s="111"/>
      <c r="D67" s="112"/>
      <c r="E67" s="26" t="s">
        <v>86</v>
      </c>
      <c r="F67" s="73">
        <v>0.5</v>
      </c>
      <c r="G67" s="73">
        <v>0.5</v>
      </c>
      <c r="H67" s="73">
        <v>0.5</v>
      </c>
      <c r="I67" s="73"/>
      <c r="J67" s="73"/>
      <c r="K67" s="73"/>
      <c r="L67" s="73"/>
      <c r="M67" s="59"/>
      <c r="N67" s="73"/>
      <c r="O67" s="73"/>
      <c r="P67" s="73"/>
      <c r="Q67" s="73"/>
      <c r="R67" s="59"/>
      <c r="S67" s="38"/>
    </row>
    <row r="68" spans="1:19" s="39" customFormat="1" ht="12" customHeight="1">
      <c r="A68" s="119"/>
      <c r="B68" s="110"/>
      <c r="C68" s="111"/>
      <c r="D68" s="112"/>
      <c r="E68" s="26" t="s">
        <v>87</v>
      </c>
      <c r="F68" s="73">
        <v>0.5</v>
      </c>
      <c r="G68" s="73">
        <v>0.5</v>
      </c>
      <c r="H68" s="73">
        <v>0.5</v>
      </c>
      <c r="I68" s="73"/>
      <c r="J68" s="73"/>
      <c r="K68" s="73"/>
      <c r="L68" s="73"/>
      <c r="M68" s="59"/>
      <c r="N68" s="73"/>
      <c r="O68" s="73"/>
      <c r="P68" s="73"/>
      <c r="Q68" s="73"/>
      <c r="R68" s="59"/>
      <c r="S68" s="38"/>
    </row>
    <row r="69" spans="1:19" s="39" customFormat="1" ht="12" customHeight="1">
      <c r="A69" s="119"/>
      <c r="B69" s="110"/>
      <c r="C69" s="111"/>
      <c r="D69" s="112"/>
      <c r="E69" s="26" t="s">
        <v>88</v>
      </c>
      <c r="F69" s="73">
        <v>2</v>
      </c>
      <c r="G69" s="73">
        <v>2</v>
      </c>
      <c r="H69" s="73">
        <v>2</v>
      </c>
      <c r="I69" s="73"/>
      <c r="J69" s="73"/>
      <c r="K69" s="73"/>
      <c r="L69" s="73"/>
      <c r="M69" s="59"/>
      <c r="N69" s="73"/>
      <c r="O69" s="73"/>
      <c r="P69" s="73"/>
      <c r="Q69" s="73"/>
      <c r="R69" s="59"/>
      <c r="S69" s="38"/>
    </row>
    <row r="70" spans="1:19" s="39" customFormat="1" ht="12" customHeight="1">
      <c r="A70" s="119"/>
      <c r="B70" s="110"/>
      <c r="C70" s="111"/>
      <c r="D70" s="507"/>
      <c r="E70" s="122" t="s">
        <v>89</v>
      </c>
      <c r="F70" s="131">
        <v>1</v>
      </c>
      <c r="G70" s="131">
        <v>1</v>
      </c>
      <c r="H70" s="131">
        <v>1</v>
      </c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38"/>
    </row>
    <row r="71" spans="1:19" s="39" customFormat="1" ht="12" customHeight="1">
      <c r="A71" s="119"/>
      <c r="B71" s="110"/>
      <c r="C71" s="111"/>
      <c r="D71" s="530"/>
      <c r="E71" s="122" t="s">
        <v>91</v>
      </c>
      <c r="F71" s="131">
        <v>1</v>
      </c>
      <c r="G71" s="131">
        <v>1</v>
      </c>
      <c r="H71" s="131">
        <v>1</v>
      </c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38"/>
    </row>
    <row r="72" spans="1:19" s="39" customFormat="1" ht="12" customHeight="1">
      <c r="A72" s="119"/>
      <c r="B72" s="110"/>
      <c r="C72" s="111"/>
      <c r="D72" s="530"/>
      <c r="E72" s="129" t="s">
        <v>65</v>
      </c>
      <c r="F72" s="94"/>
      <c r="G72" s="94"/>
      <c r="H72" s="94"/>
      <c r="I72" s="94"/>
      <c r="J72" s="94"/>
      <c r="K72" s="94"/>
      <c r="L72" s="94"/>
      <c r="M72" s="124">
        <f>SUM(F72:L72)</f>
        <v>0</v>
      </c>
      <c r="N72" s="94"/>
      <c r="O72" s="94"/>
      <c r="P72" s="94"/>
      <c r="Q72" s="94"/>
      <c r="R72" s="124">
        <f>SUM(N72:Q72)</f>
        <v>0</v>
      </c>
      <c r="S72" s="38"/>
    </row>
    <row r="73" spans="1:19" s="39" customFormat="1" ht="12" customHeight="1">
      <c r="A73" s="119"/>
      <c r="B73" s="110"/>
      <c r="C73" s="111"/>
      <c r="D73" s="530"/>
      <c r="E73" s="89" t="s">
        <v>67</v>
      </c>
      <c r="F73" s="66"/>
      <c r="G73" s="66"/>
      <c r="H73" s="66"/>
      <c r="I73" s="66"/>
      <c r="J73" s="66"/>
      <c r="K73" s="66">
        <v>1</v>
      </c>
      <c r="L73" s="66"/>
      <c r="M73" s="124">
        <f t="shared" ref="M73" si="19">SUM(F73:L73)</f>
        <v>1</v>
      </c>
      <c r="N73" s="66"/>
      <c r="O73" s="66"/>
      <c r="P73" s="66"/>
      <c r="Q73" s="66"/>
      <c r="R73" s="59">
        <f t="shared" ref="R73" si="20">SUM(N73:Q73)</f>
        <v>0</v>
      </c>
      <c r="S73" s="38"/>
    </row>
    <row r="74" spans="1:19" s="39" customFormat="1" ht="12" customHeight="1">
      <c r="A74" s="119"/>
      <c r="B74" s="110"/>
      <c r="C74" s="111"/>
      <c r="D74" s="530"/>
      <c r="E74" s="89" t="s">
        <v>59</v>
      </c>
      <c r="F74" s="66">
        <v>0.5</v>
      </c>
      <c r="G74" s="66">
        <v>0.5</v>
      </c>
      <c r="H74" s="66">
        <v>0.5</v>
      </c>
      <c r="I74" s="66">
        <v>1</v>
      </c>
      <c r="J74" s="66"/>
      <c r="K74" s="66"/>
      <c r="L74" s="66"/>
      <c r="M74" s="88">
        <f>SUM(F74:L74)</f>
        <v>2.5</v>
      </c>
      <c r="N74" s="66"/>
      <c r="O74" s="66"/>
      <c r="P74" s="66"/>
      <c r="Q74" s="66"/>
      <c r="R74" s="71">
        <v>0</v>
      </c>
      <c r="S74" s="38"/>
    </row>
    <row r="75" spans="1:19" s="39" customFormat="1" ht="12" customHeight="1">
      <c r="A75" s="119"/>
      <c r="B75" s="110"/>
      <c r="C75" s="111"/>
      <c r="D75" s="530"/>
      <c r="E75" s="89" t="s">
        <v>90</v>
      </c>
      <c r="F75" s="66">
        <v>0.5</v>
      </c>
      <c r="G75" s="66">
        <v>0.5</v>
      </c>
      <c r="H75" s="66">
        <v>0.5</v>
      </c>
      <c r="I75" s="66"/>
      <c r="J75" s="66"/>
      <c r="K75" s="66"/>
      <c r="L75" s="66"/>
      <c r="M75" s="88"/>
      <c r="N75" s="66"/>
      <c r="O75" s="66"/>
      <c r="P75" s="66"/>
      <c r="Q75" s="66"/>
      <c r="R75" s="71"/>
      <c r="S75" s="38"/>
    </row>
    <row r="76" spans="1:19" s="39" customFormat="1" ht="12" customHeight="1">
      <c r="A76" s="119"/>
      <c r="B76" s="110"/>
      <c r="C76" s="111"/>
      <c r="D76" s="531"/>
      <c r="E76" s="89" t="s">
        <v>19</v>
      </c>
      <c r="F76" s="66">
        <v>1</v>
      </c>
      <c r="G76" s="66">
        <v>1</v>
      </c>
      <c r="H76" s="66"/>
      <c r="I76" s="66"/>
      <c r="J76" s="66"/>
      <c r="K76" s="66">
        <v>1</v>
      </c>
      <c r="L76" s="66">
        <v>1</v>
      </c>
      <c r="M76" s="88">
        <f>SUM(F76:L76)</f>
        <v>4</v>
      </c>
      <c r="N76" s="66"/>
      <c r="O76" s="66"/>
      <c r="P76" s="66"/>
      <c r="Q76" s="66"/>
      <c r="R76" s="71">
        <f>SUM(N76:Q76)</f>
        <v>0</v>
      </c>
      <c r="S76" s="38"/>
    </row>
    <row r="77" spans="1:19" s="39" customFormat="1" ht="12" customHeight="1">
      <c r="A77" s="150"/>
      <c r="B77" s="510" t="s">
        <v>78</v>
      </c>
      <c r="C77" s="509"/>
      <c r="D77" s="526" t="s">
        <v>96</v>
      </c>
      <c r="E77" s="31"/>
      <c r="F77" s="146"/>
      <c r="G77" s="147"/>
      <c r="H77" s="146"/>
      <c r="I77" s="61"/>
      <c r="J77" s="98"/>
      <c r="K77" s="98"/>
      <c r="L77" s="61"/>
      <c r="M77" s="75">
        <f t="shared" si="14"/>
        <v>0</v>
      </c>
      <c r="N77" s="61">
        <v>4</v>
      </c>
      <c r="O77" s="61">
        <v>4</v>
      </c>
      <c r="P77" s="61">
        <v>4</v>
      </c>
      <c r="Q77" s="61">
        <v>4</v>
      </c>
      <c r="R77" s="59"/>
      <c r="S77" s="38"/>
    </row>
    <row r="78" spans="1:19" s="39" customFormat="1" ht="12" customHeight="1">
      <c r="A78" s="150"/>
      <c r="B78" s="510"/>
      <c r="C78" s="510"/>
      <c r="D78" s="527"/>
      <c r="E78" s="30"/>
      <c r="F78" s="148"/>
      <c r="G78" s="148"/>
      <c r="H78" s="148"/>
      <c r="I78" s="74"/>
      <c r="J78" s="74"/>
      <c r="K78" s="61"/>
      <c r="L78" s="74"/>
      <c r="M78" s="75">
        <f t="shared" si="14"/>
        <v>0</v>
      </c>
      <c r="N78" s="67"/>
      <c r="O78" s="67"/>
      <c r="P78" s="67"/>
      <c r="Q78" s="67"/>
      <c r="R78" s="59"/>
      <c r="S78" s="38"/>
    </row>
    <row r="79" spans="1:19" s="39" customFormat="1" ht="12" customHeight="1">
      <c r="A79" s="150"/>
      <c r="B79" s="510"/>
      <c r="C79" s="510"/>
      <c r="D79" s="527"/>
      <c r="F79" s="139"/>
      <c r="G79" s="140"/>
      <c r="H79" s="140"/>
      <c r="I79" s="66"/>
      <c r="J79" s="66"/>
      <c r="K79" s="66"/>
      <c r="L79" s="67"/>
      <c r="M79" s="75">
        <f t="shared" si="14"/>
        <v>0</v>
      </c>
      <c r="N79" s="66"/>
      <c r="O79" s="66"/>
      <c r="P79" s="76"/>
      <c r="Q79" s="67"/>
      <c r="R79" s="59"/>
      <c r="S79" s="38"/>
    </row>
    <row r="80" spans="1:19" s="39" customFormat="1" ht="12" customHeight="1">
      <c r="A80" s="150"/>
      <c r="B80" s="510"/>
      <c r="C80" s="510"/>
      <c r="D80" s="527"/>
      <c r="F80" s="139"/>
      <c r="G80" s="139"/>
      <c r="H80" s="139"/>
      <c r="I80" s="66"/>
      <c r="J80" s="66"/>
      <c r="K80" s="66"/>
      <c r="L80" s="66"/>
      <c r="M80" s="75">
        <f t="shared" si="14"/>
        <v>0</v>
      </c>
      <c r="N80" s="66"/>
      <c r="O80" s="66"/>
      <c r="P80" s="66"/>
      <c r="Q80" s="66"/>
      <c r="R80" s="59"/>
      <c r="S80" s="38"/>
    </row>
    <row r="81" spans="1:19" s="46" customFormat="1" ht="19.149999999999999" customHeight="1">
      <c r="A81" s="150"/>
      <c r="B81" s="510"/>
      <c r="C81" s="510"/>
      <c r="D81" s="507" t="s">
        <v>95</v>
      </c>
      <c r="E81" s="29" t="s">
        <v>66</v>
      </c>
      <c r="F81" s="131"/>
      <c r="G81" s="131"/>
      <c r="H81" s="131"/>
      <c r="I81" s="131"/>
      <c r="J81" s="131"/>
      <c r="K81" s="131"/>
      <c r="L81" s="131"/>
      <c r="M81" s="131"/>
      <c r="N81" s="161">
        <v>1</v>
      </c>
      <c r="O81" s="161"/>
      <c r="P81" s="161"/>
      <c r="Q81" s="161"/>
      <c r="R81" s="131"/>
      <c r="S81" s="131"/>
    </row>
    <row r="82" spans="1:19" s="46" customFormat="1" ht="19.149999999999999" customHeight="1">
      <c r="A82" s="150"/>
      <c r="B82" s="510"/>
      <c r="C82" s="510"/>
      <c r="D82" s="508"/>
      <c r="E82" s="127" t="s">
        <v>30</v>
      </c>
      <c r="F82" s="131"/>
      <c r="G82" s="131"/>
      <c r="H82" s="131"/>
      <c r="I82" s="131"/>
      <c r="J82" s="131"/>
      <c r="K82" s="131"/>
      <c r="L82" s="131"/>
      <c r="M82" s="131"/>
      <c r="N82" s="161">
        <v>1</v>
      </c>
      <c r="O82" s="161"/>
      <c r="P82" s="161"/>
      <c r="Q82" s="161"/>
      <c r="R82" s="131"/>
      <c r="S82" s="131"/>
    </row>
    <row r="83" spans="1:19" s="39" customFormat="1" ht="12" customHeight="1">
      <c r="A83" s="150"/>
      <c r="B83" s="510"/>
      <c r="C83" s="510"/>
      <c r="D83" s="508"/>
      <c r="E83" s="126" t="s">
        <v>15</v>
      </c>
      <c r="F83" s="94"/>
      <c r="G83" s="94"/>
      <c r="H83" s="94"/>
      <c r="I83" s="94"/>
      <c r="J83" s="94"/>
      <c r="K83" s="94"/>
      <c r="L83" s="94"/>
      <c r="M83" s="75">
        <f>SUM(F83:L83)</f>
        <v>0</v>
      </c>
      <c r="N83" s="94"/>
      <c r="O83" s="94">
        <v>1</v>
      </c>
      <c r="P83" s="94">
        <v>1</v>
      </c>
      <c r="Q83" s="94"/>
      <c r="R83" s="75">
        <f>SUM(N83:Q83)</f>
        <v>2</v>
      </c>
      <c r="S83" s="130">
        <f t="shared" ref="S83:S84" si="21">SUM(M83,R83)</f>
        <v>2</v>
      </c>
    </row>
    <row r="84" spans="1:19" s="39" customFormat="1" ht="12" customHeight="1">
      <c r="A84" s="150"/>
      <c r="B84" s="510"/>
      <c r="C84" s="510"/>
      <c r="D84" s="508"/>
      <c r="E84" s="128" t="s">
        <v>16</v>
      </c>
      <c r="F84" s="66"/>
      <c r="G84" s="66"/>
      <c r="H84" s="66"/>
      <c r="I84" s="66"/>
      <c r="J84" s="66"/>
      <c r="K84" s="66"/>
      <c r="L84" s="66"/>
      <c r="M84" s="75">
        <f t="shared" ref="M84" si="22">SUM(F84:L84)</f>
        <v>0</v>
      </c>
      <c r="N84" s="66"/>
      <c r="O84" s="66">
        <v>1</v>
      </c>
      <c r="P84" s="66"/>
      <c r="Q84" s="66"/>
      <c r="R84" s="59">
        <f t="shared" ref="R84" si="23">SUM(N84:Q84)</f>
        <v>1</v>
      </c>
      <c r="S84" s="38">
        <f t="shared" si="21"/>
        <v>1</v>
      </c>
    </row>
    <row r="85" spans="1:19" s="39" customFormat="1" ht="11.25" customHeight="1">
      <c r="A85" s="150"/>
      <c r="B85" s="510"/>
      <c r="C85" s="510"/>
      <c r="D85" s="508"/>
      <c r="E85" s="126" t="s">
        <v>9</v>
      </c>
      <c r="F85" s="66"/>
      <c r="G85" s="66"/>
      <c r="H85" s="66"/>
      <c r="I85" s="66"/>
      <c r="J85" s="66"/>
      <c r="K85" s="66"/>
      <c r="L85" s="66"/>
      <c r="M85" s="88">
        <f>SUM(F85:L85)</f>
        <v>0</v>
      </c>
      <c r="N85" s="66">
        <v>1</v>
      </c>
      <c r="O85" s="66">
        <v>1</v>
      </c>
      <c r="P85" s="66"/>
      <c r="Q85" s="66"/>
      <c r="R85" s="71">
        <v>0</v>
      </c>
      <c r="S85" s="38">
        <f>M85+R85</f>
        <v>0</v>
      </c>
    </row>
    <row r="86" spans="1:19" s="39" customFormat="1" ht="11.25" customHeight="1">
      <c r="A86" s="150"/>
      <c r="B86" s="510"/>
      <c r="C86" s="510"/>
      <c r="D86" s="508"/>
      <c r="E86" s="127" t="s">
        <v>64</v>
      </c>
      <c r="F86" s="66"/>
      <c r="G86" s="66"/>
      <c r="H86" s="66"/>
      <c r="I86" s="66"/>
      <c r="J86" s="66"/>
      <c r="K86" s="66"/>
      <c r="L86" s="66"/>
      <c r="M86" s="88"/>
      <c r="N86" s="66">
        <v>1</v>
      </c>
      <c r="O86" s="66"/>
      <c r="P86" s="66"/>
      <c r="Q86" s="66"/>
      <c r="R86" s="71"/>
      <c r="S86" s="38"/>
    </row>
    <row r="87" spans="1:19" s="39" customFormat="1" ht="11.25" customHeight="1">
      <c r="A87" s="150"/>
      <c r="B87" s="510"/>
      <c r="C87" s="510"/>
      <c r="D87" s="508"/>
      <c r="E87" s="89" t="s">
        <v>13</v>
      </c>
      <c r="F87" s="66"/>
      <c r="G87" s="66"/>
      <c r="H87" s="66"/>
      <c r="I87" s="66"/>
      <c r="J87" s="66"/>
      <c r="K87" s="66"/>
      <c r="L87" s="66"/>
      <c r="M87" s="88">
        <f>SUM(F87:L87)</f>
        <v>0</v>
      </c>
      <c r="N87" s="66"/>
      <c r="O87" s="66">
        <v>1</v>
      </c>
      <c r="P87" s="66"/>
      <c r="Q87" s="66"/>
      <c r="R87" s="71">
        <f>SUM(N87:Q87)</f>
        <v>1</v>
      </c>
      <c r="S87" s="38">
        <f>M87+R87</f>
        <v>1</v>
      </c>
    </row>
    <row r="88" spans="1:19" s="39" customFormat="1" ht="12" customHeight="1">
      <c r="A88" s="150"/>
      <c r="B88" s="510"/>
      <c r="C88" s="511"/>
      <c r="D88" s="157" t="s">
        <v>97</v>
      </c>
      <c r="N88" s="39">
        <v>12</v>
      </c>
      <c r="O88" s="39">
        <v>12</v>
      </c>
    </row>
    <row r="89" spans="1:19" s="39" customFormat="1" ht="12" customHeight="1">
      <c r="A89" s="150"/>
      <c r="B89" s="510"/>
      <c r="C89" s="87"/>
      <c r="D89" s="116"/>
      <c r="E89" s="48"/>
      <c r="F89" s="77">
        <f>SUM(F77:F87)</f>
        <v>0</v>
      </c>
      <c r="G89" s="77">
        <f>SUM(G77:G87)</f>
        <v>0</v>
      </c>
      <c r="H89" s="77">
        <f>SUM(H77:H87)</f>
        <v>0</v>
      </c>
      <c r="I89" s="77">
        <f t="shared" ref="I89:R89" si="24">SUM(I81:I87)</f>
        <v>0</v>
      </c>
      <c r="J89" s="77">
        <f t="shared" si="24"/>
        <v>0</v>
      </c>
      <c r="K89" s="77">
        <f t="shared" si="24"/>
        <v>0</v>
      </c>
      <c r="L89" s="77">
        <f t="shared" si="24"/>
        <v>0</v>
      </c>
      <c r="M89" s="77">
        <f t="shared" si="24"/>
        <v>0</v>
      </c>
      <c r="N89" s="77">
        <f t="shared" si="24"/>
        <v>4</v>
      </c>
      <c r="O89" s="77">
        <f t="shared" si="24"/>
        <v>4</v>
      </c>
      <c r="P89" s="77">
        <f t="shared" si="24"/>
        <v>1</v>
      </c>
      <c r="Q89" s="77">
        <f t="shared" si="24"/>
        <v>0</v>
      </c>
      <c r="R89" s="77">
        <f t="shared" si="24"/>
        <v>4</v>
      </c>
      <c r="S89" s="78">
        <f>M89+R89</f>
        <v>4</v>
      </c>
    </row>
    <row r="90" spans="1:19" ht="12" customHeight="1">
      <c r="A90" s="150"/>
      <c r="B90" s="510"/>
      <c r="C90" s="47" t="s">
        <v>34</v>
      </c>
      <c r="D90" s="117"/>
      <c r="E90" s="48"/>
      <c r="F90" s="77">
        <f>32-F33-F47-F57</f>
        <v>0.5</v>
      </c>
      <c r="G90" s="77">
        <f>33-G33-G47-G57</f>
        <v>-1</v>
      </c>
      <c r="H90" s="77">
        <f>35-H33-H47-H57</f>
        <v>-1</v>
      </c>
      <c r="I90" s="77">
        <f>36-I33-I47-I57</f>
        <v>-1</v>
      </c>
      <c r="J90" s="77">
        <f>36-J33-J47-J57</f>
        <v>-1</v>
      </c>
      <c r="K90" s="77">
        <f>36-K33-K47-K57</f>
        <v>-2</v>
      </c>
      <c r="L90" s="77">
        <f>36-L33-L47-L57</f>
        <v>-2</v>
      </c>
      <c r="M90" s="79"/>
      <c r="N90" s="77">
        <f>37-N33-N47-N57</f>
        <v>3</v>
      </c>
      <c r="O90" s="77">
        <f>37-O33-O47-O57</f>
        <v>1</v>
      </c>
      <c r="P90" s="77">
        <f>37-P33-P47-P57</f>
        <v>2</v>
      </c>
      <c r="Q90" s="77">
        <f>37-Q33-Q47-Q57</f>
        <v>8</v>
      </c>
      <c r="R90" s="79"/>
      <c r="S90" s="80"/>
    </row>
    <row r="91" spans="1:19" ht="12" customHeight="1">
      <c r="A91" s="150"/>
      <c r="B91" s="511"/>
      <c r="C91" s="49" t="s">
        <v>38</v>
      </c>
      <c r="D91" s="101"/>
      <c r="E91" s="101"/>
      <c r="F91" s="77">
        <f t="shared" ref="F91:S91" si="25">F47+F89+F57</f>
        <v>1</v>
      </c>
      <c r="G91" s="77">
        <f t="shared" si="25"/>
        <v>2</v>
      </c>
      <c r="H91" s="77">
        <f t="shared" si="25"/>
        <v>3</v>
      </c>
      <c r="I91" s="77">
        <f t="shared" si="25"/>
        <v>5</v>
      </c>
      <c r="J91" s="77">
        <f t="shared" si="25"/>
        <v>5</v>
      </c>
      <c r="K91" s="77">
        <f t="shared" si="25"/>
        <v>7</v>
      </c>
      <c r="L91" s="77">
        <f t="shared" si="25"/>
        <v>7</v>
      </c>
      <c r="M91" s="77">
        <f t="shared" si="25"/>
        <v>31</v>
      </c>
      <c r="N91" s="77">
        <f t="shared" si="25"/>
        <v>16</v>
      </c>
      <c r="O91" s="77">
        <f t="shared" si="25"/>
        <v>18</v>
      </c>
      <c r="P91" s="77">
        <f t="shared" si="25"/>
        <v>12</v>
      </c>
      <c r="Q91" s="77">
        <f t="shared" si="25"/>
        <v>5</v>
      </c>
      <c r="R91" s="77">
        <f t="shared" si="25"/>
        <v>56</v>
      </c>
      <c r="S91" s="77">
        <f t="shared" si="25"/>
        <v>87</v>
      </c>
    </row>
    <row r="92" spans="1:19" ht="12" customHeight="1">
      <c r="A92" s="150"/>
      <c r="B92" s="100" t="s">
        <v>35</v>
      </c>
      <c r="C92" s="101"/>
      <c r="D92" s="101"/>
      <c r="E92" s="101"/>
      <c r="F92" s="77">
        <f t="shared" ref="F92:S92" si="26">F48+F89+F57</f>
        <v>2</v>
      </c>
      <c r="G92" s="77">
        <f t="shared" si="26"/>
        <v>2</v>
      </c>
      <c r="H92" s="77">
        <f t="shared" si="26"/>
        <v>3</v>
      </c>
      <c r="I92" s="77">
        <f t="shared" si="26"/>
        <v>5</v>
      </c>
      <c r="J92" s="77">
        <f t="shared" si="26"/>
        <v>5</v>
      </c>
      <c r="K92" s="77">
        <f t="shared" si="26"/>
        <v>7</v>
      </c>
      <c r="L92" s="77">
        <f t="shared" si="26"/>
        <v>7</v>
      </c>
      <c r="M92" s="77">
        <f t="shared" si="26"/>
        <v>31</v>
      </c>
      <c r="N92" s="77">
        <f t="shared" si="26"/>
        <v>20</v>
      </c>
      <c r="O92" s="77">
        <f t="shared" si="26"/>
        <v>19</v>
      </c>
      <c r="P92" s="77">
        <f t="shared" si="26"/>
        <v>15</v>
      </c>
      <c r="Q92" s="77">
        <f t="shared" si="26"/>
        <v>5</v>
      </c>
      <c r="R92" s="77">
        <f t="shared" si="26"/>
        <v>59</v>
      </c>
      <c r="S92" s="77">
        <f t="shared" si="26"/>
        <v>90</v>
      </c>
    </row>
    <row r="93" spans="1:19" ht="12" customHeight="1">
      <c r="A93" s="151"/>
      <c r="B93" s="100" t="s">
        <v>28</v>
      </c>
      <c r="C93" s="101"/>
      <c r="D93" s="104"/>
      <c r="E93" s="104"/>
      <c r="F93" s="81">
        <f t="shared" ref="F93:S93" si="27">F33+F91</f>
        <v>31.5</v>
      </c>
      <c r="G93" s="81">
        <f t="shared" si="27"/>
        <v>34</v>
      </c>
      <c r="H93" s="81">
        <f t="shared" si="27"/>
        <v>36</v>
      </c>
      <c r="I93" s="81">
        <f t="shared" si="27"/>
        <v>37</v>
      </c>
      <c r="J93" s="81">
        <f t="shared" si="27"/>
        <v>37</v>
      </c>
      <c r="K93" s="81">
        <f t="shared" si="27"/>
        <v>38</v>
      </c>
      <c r="L93" s="81">
        <f t="shared" si="27"/>
        <v>38</v>
      </c>
      <c r="M93" s="81">
        <f t="shared" si="27"/>
        <v>252.5</v>
      </c>
      <c r="N93" s="81">
        <f t="shared" si="27"/>
        <v>38</v>
      </c>
      <c r="O93" s="81">
        <f t="shared" si="27"/>
        <v>40</v>
      </c>
      <c r="P93" s="81">
        <f t="shared" si="27"/>
        <v>36</v>
      </c>
      <c r="Q93" s="81">
        <f t="shared" si="27"/>
        <v>29</v>
      </c>
      <c r="R93" s="82">
        <f t="shared" si="27"/>
        <v>148</v>
      </c>
      <c r="S93" s="83">
        <f t="shared" si="27"/>
        <v>404</v>
      </c>
    </row>
    <row r="94" spans="1:19" ht="12" customHeight="1">
      <c r="A94" s="103" t="s">
        <v>36</v>
      </c>
      <c r="B94" s="104"/>
      <c r="C94" s="104"/>
      <c r="D94" s="104"/>
      <c r="E94" s="104"/>
      <c r="F94" s="82">
        <f t="shared" ref="F94:M94" si="28">F34+F92</f>
        <v>34.5</v>
      </c>
      <c r="G94" s="82">
        <f t="shared" si="28"/>
        <v>36</v>
      </c>
      <c r="H94" s="82">
        <f t="shared" si="28"/>
        <v>38</v>
      </c>
      <c r="I94" s="82">
        <f t="shared" si="28"/>
        <v>45</v>
      </c>
      <c r="J94" s="82">
        <f t="shared" si="28"/>
        <v>45</v>
      </c>
      <c r="K94" s="82">
        <f t="shared" si="28"/>
        <v>46</v>
      </c>
      <c r="L94" s="82">
        <f t="shared" si="28"/>
        <v>46</v>
      </c>
      <c r="M94" s="82">
        <f t="shared" si="28"/>
        <v>287</v>
      </c>
      <c r="N94" s="82">
        <f>N34+N48+N89</f>
        <v>47</v>
      </c>
      <c r="O94" s="82">
        <f>O34+O48+O89</f>
        <v>44</v>
      </c>
      <c r="P94" s="82">
        <f>P34+P48+P89</f>
        <v>43</v>
      </c>
      <c r="Q94" s="82">
        <f>Q34+Q48+Q89</f>
        <v>33</v>
      </c>
      <c r="R94" s="82">
        <f>R34+R92</f>
        <v>177</v>
      </c>
      <c r="S94" s="83">
        <f>S34+S92</f>
        <v>464</v>
      </c>
    </row>
    <row r="95" spans="1:19" ht="12" customHeight="1" thickBot="1">
      <c r="A95" s="105" t="s">
        <v>29</v>
      </c>
      <c r="B95" s="104"/>
      <c r="C95" s="104"/>
      <c r="D95" s="107"/>
      <c r="E95" s="107"/>
      <c r="F95" s="84">
        <v>32</v>
      </c>
      <c r="G95" s="84">
        <v>33</v>
      </c>
      <c r="H95" s="84">
        <v>35</v>
      </c>
      <c r="I95" s="84">
        <v>36</v>
      </c>
      <c r="J95" s="84">
        <v>36</v>
      </c>
      <c r="K95" s="84">
        <v>36</v>
      </c>
      <c r="L95" s="84">
        <v>36</v>
      </c>
      <c r="M95" s="84"/>
      <c r="N95" s="84">
        <v>37</v>
      </c>
      <c r="O95" s="84">
        <v>37</v>
      </c>
      <c r="P95" s="84">
        <v>37</v>
      </c>
      <c r="Q95" s="84">
        <v>37</v>
      </c>
      <c r="R95" s="84"/>
      <c r="S95" s="85"/>
    </row>
    <row r="96" spans="1:19" ht="12" customHeight="1" thickBot="1">
      <c r="A96" s="106" t="s">
        <v>24</v>
      </c>
      <c r="B96" s="107"/>
      <c r="C96" s="107"/>
      <c r="D96" s="118"/>
      <c r="E96" s="50"/>
      <c r="F96" s="4"/>
      <c r="G96" s="4"/>
      <c r="H96" s="4"/>
      <c r="I96" s="4"/>
      <c r="J96" s="4"/>
      <c r="K96" s="4"/>
      <c r="L96" s="4"/>
      <c r="M96" s="5"/>
      <c r="N96" s="4"/>
      <c r="O96" s="4"/>
      <c r="P96" s="4"/>
      <c r="Q96" s="4"/>
      <c r="R96" s="4"/>
      <c r="S96" s="4"/>
    </row>
    <row r="97" spans="2:19" ht="9.9499999999999993" customHeight="1">
      <c r="B97" s="50"/>
      <c r="C97" s="50"/>
      <c r="D97" s="51"/>
      <c r="R97" s="6"/>
      <c r="S97" s="6"/>
    </row>
    <row r="98" spans="2:19" ht="9.9499999999999993" customHeight="1">
      <c r="B98" s="96" t="s">
        <v>68</v>
      </c>
      <c r="C98" s="51"/>
      <c r="D98" s="108"/>
      <c r="E98" s="51"/>
      <c r="R98" s="6"/>
      <c r="S98" s="6"/>
    </row>
    <row r="99" spans="2:19" ht="9.9499999999999993" customHeight="1">
      <c r="B99" s="108" t="s">
        <v>47</v>
      </c>
      <c r="C99" s="108"/>
      <c r="D99" s="51"/>
      <c r="E99" s="51"/>
      <c r="R99" s="6"/>
      <c r="S99" s="6"/>
    </row>
    <row r="100" spans="2:19" ht="9.9499999999999993" customHeight="1">
      <c r="B100" s="52"/>
      <c r="C100" s="52"/>
      <c r="D100" s="109"/>
      <c r="R100" s="8"/>
      <c r="S100" s="8"/>
    </row>
    <row r="101" spans="2:19" ht="9.9499999999999993" customHeight="1">
      <c r="B101" s="109" t="s">
        <v>48</v>
      </c>
      <c r="C101" s="109"/>
      <c r="D101" s="108"/>
      <c r="E101" s="96" t="s">
        <v>69</v>
      </c>
      <c r="R101" s="2"/>
      <c r="S101" s="2"/>
    </row>
    <row r="102" spans="2:19">
      <c r="B102" s="108" t="s">
        <v>46</v>
      </c>
      <c r="C102" s="108"/>
      <c r="M102" s="2"/>
      <c r="R102" s="2"/>
      <c r="S102" s="2"/>
    </row>
    <row r="103" spans="2:19">
      <c r="B103" s="53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2:19">
      <c r="C104" s="102"/>
      <c r="F104" s="8"/>
      <c r="G104" s="6"/>
      <c r="H104" s="6"/>
      <c r="I104" s="8"/>
      <c r="J104" s="6"/>
      <c r="K104" s="6"/>
      <c r="L104" s="6"/>
      <c r="M104" s="7"/>
      <c r="N104" s="6"/>
      <c r="O104" s="6"/>
      <c r="P104" s="6"/>
      <c r="Q104" s="6"/>
    </row>
    <row r="105" spans="2:19"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2:19">
      <c r="M106" s="2"/>
    </row>
  </sheetData>
  <mergeCells count="56">
    <mergeCell ref="D81:D87"/>
    <mergeCell ref="C77:C88"/>
    <mergeCell ref="B77:B91"/>
    <mergeCell ref="C35:C46"/>
    <mergeCell ref="D35:D40"/>
    <mergeCell ref="D41:D46"/>
    <mergeCell ref="C48:E48"/>
    <mergeCell ref="B35:B57"/>
    <mergeCell ref="C49:D51"/>
    <mergeCell ref="C53:D57"/>
    <mergeCell ref="D77:D80"/>
    <mergeCell ref="D58:D61"/>
    <mergeCell ref="D62:D65"/>
    <mergeCell ref="D70:D76"/>
    <mergeCell ref="E39:E40"/>
    <mergeCell ref="C8:C32"/>
    <mergeCell ref="E31:E32"/>
    <mergeCell ref="D17:D19"/>
    <mergeCell ref="D20:D22"/>
    <mergeCell ref="E15:E16"/>
    <mergeCell ref="E10:E11"/>
    <mergeCell ref="D12:D16"/>
    <mergeCell ref="D6:D11"/>
    <mergeCell ref="A1:S1"/>
    <mergeCell ref="F2:S2"/>
    <mergeCell ref="S4:S5"/>
    <mergeCell ref="R4:R5"/>
    <mergeCell ref="M4:M5"/>
    <mergeCell ref="P3:Q3"/>
    <mergeCell ref="D2:D5"/>
    <mergeCell ref="E2:E5"/>
    <mergeCell ref="F3:H3"/>
    <mergeCell ref="I3:L3"/>
    <mergeCell ref="N3:O3"/>
    <mergeCell ref="S20:S22"/>
    <mergeCell ref="J20:J22"/>
    <mergeCell ref="K20:K22"/>
    <mergeCell ref="L20:L22"/>
    <mergeCell ref="M20:M22"/>
    <mergeCell ref="N20:N22"/>
    <mergeCell ref="A35:A57"/>
    <mergeCell ref="O20:O22"/>
    <mergeCell ref="P20:P22"/>
    <mergeCell ref="Q20:Q22"/>
    <mergeCell ref="R20:R22"/>
    <mergeCell ref="E20:E22"/>
    <mergeCell ref="F20:F22"/>
    <mergeCell ref="G20:G22"/>
    <mergeCell ref="H20:H22"/>
    <mergeCell ref="I20:I22"/>
    <mergeCell ref="D28:D29"/>
    <mergeCell ref="D30:D32"/>
    <mergeCell ref="D26:D27"/>
    <mergeCell ref="C47:E47"/>
    <mergeCell ref="A8:A34"/>
    <mergeCell ref="D23:D25"/>
  </mergeCells>
  <phoneticPr fontId="0" type="noConversion"/>
  <printOptions horizontalCentered="1" verticalCentered="1"/>
  <pageMargins left="0.19685039370078741" right="0.19685039370078741" top="0.19685039370078741" bottom="0.11811023622047245" header="0" footer="0"/>
  <pageSetup paperSize="9" scale="77" fitToHeight="2" orientation="landscape" r:id="rId1"/>
  <headerFooter alignWithMargins="0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topLeftCell="A43" workbookViewId="0">
      <selection activeCell="E77" sqref="E77"/>
    </sheetView>
  </sheetViews>
  <sheetFormatPr defaultRowHeight="12.75"/>
  <cols>
    <col min="1" max="1" width="5.5703125" style="169" customWidth="1"/>
    <col min="2" max="2" width="14.42578125" style="173" customWidth="1"/>
    <col min="3" max="3" width="20.28515625" style="166" customWidth="1"/>
    <col min="4" max="7" width="9.140625" style="219"/>
    <col min="8" max="8" width="9.140625" style="298"/>
  </cols>
  <sheetData>
    <row r="1" spans="1:8">
      <c r="A1" s="477" t="s">
        <v>139</v>
      </c>
      <c r="B1" s="477"/>
      <c r="C1" s="477"/>
      <c r="D1" s="477"/>
      <c r="E1" s="477"/>
      <c r="F1" s="477"/>
      <c r="G1" s="477"/>
      <c r="H1" s="289"/>
    </row>
    <row r="2" spans="1:8" ht="13.5" thickBot="1">
      <c r="A2" s="102"/>
      <c r="B2" s="225"/>
      <c r="C2" s="248" t="s">
        <v>149</v>
      </c>
      <c r="D2" s="2"/>
      <c r="E2" s="2"/>
      <c r="F2" s="2"/>
      <c r="G2" s="221"/>
      <c r="H2" s="289"/>
    </row>
    <row r="3" spans="1:8" ht="14.25">
      <c r="A3" s="167"/>
      <c r="B3" s="590" t="s">
        <v>152</v>
      </c>
      <c r="C3" s="533" t="s">
        <v>0</v>
      </c>
      <c r="D3" s="536"/>
      <c r="E3" s="536"/>
      <c r="F3" s="536"/>
      <c r="G3" s="536"/>
      <c r="H3" s="536"/>
    </row>
    <row r="4" spans="1:8" ht="14.25">
      <c r="A4" s="168"/>
      <c r="B4" s="591"/>
      <c r="C4" s="534"/>
      <c r="D4" s="537" t="s">
        <v>1</v>
      </c>
      <c r="E4" s="538"/>
      <c r="F4" s="537" t="s">
        <v>2</v>
      </c>
      <c r="G4" s="538"/>
      <c r="H4" s="290" t="s">
        <v>3</v>
      </c>
    </row>
    <row r="5" spans="1:8" ht="42.75" customHeight="1">
      <c r="A5" s="168"/>
      <c r="B5" s="591"/>
      <c r="C5" s="534"/>
      <c r="D5" s="192" t="s">
        <v>111</v>
      </c>
      <c r="E5" s="192" t="s">
        <v>112</v>
      </c>
      <c r="F5" s="192" t="s">
        <v>111</v>
      </c>
      <c r="G5" s="192" t="s">
        <v>153</v>
      </c>
      <c r="H5" s="539" t="s">
        <v>4</v>
      </c>
    </row>
    <row r="6" spans="1:8" ht="15" thickBot="1">
      <c r="A6" s="168"/>
      <c r="B6" s="592"/>
      <c r="C6" s="535"/>
      <c r="D6" s="193" t="s">
        <v>20</v>
      </c>
      <c r="E6" s="193" t="s">
        <v>21</v>
      </c>
      <c r="F6" s="193" t="s">
        <v>7</v>
      </c>
      <c r="G6" s="194" t="s">
        <v>22</v>
      </c>
      <c r="H6" s="540"/>
    </row>
    <row r="7" spans="1:8" ht="13.5">
      <c r="A7" s="576" t="s">
        <v>110</v>
      </c>
      <c r="B7" s="584" t="s">
        <v>8</v>
      </c>
      <c r="C7" s="164" t="s">
        <v>9</v>
      </c>
      <c r="D7" s="195">
        <v>1</v>
      </c>
      <c r="E7" s="195">
        <v>1</v>
      </c>
      <c r="F7" s="195">
        <v>1</v>
      </c>
      <c r="G7" s="280">
        <v>1</v>
      </c>
      <c r="H7" s="286">
        <f>SUM(D7:G7)</f>
        <v>4</v>
      </c>
    </row>
    <row r="8" spans="1:8" ht="13.5">
      <c r="A8" s="577"/>
      <c r="B8" s="585"/>
      <c r="C8" s="164" t="s">
        <v>101</v>
      </c>
      <c r="D8" s="195">
        <v>3</v>
      </c>
      <c r="E8" s="195">
        <v>3</v>
      </c>
      <c r="F8" s="195">
        <v>3</v>
      </c>
      <c r="G8" s="280">
        <v>3</v>
      </c>
      <c r="H8" s="286">
        <f>SUM(D8:G8)</f>
        <v>12</v>
      </c>
    </row>
    <row r="9" spans="1:8">
      <c r="A9" s="577"/>
      <c r="B9" s="585"/>
      <c r="C9" s="582" t="s">
        <v>42</v>
      </c>
      <c r="D9" s="195">
        <v>3</v>
      </c>
      <c r="E9" s="195">
        <v>3</v>
      </c>
      <c r="F9" s="195">
        <v>3</v>
      </c>
      <c r="G9" s="195">
        <v>3</v>
      </c>
      <c r="H9" s="286">
        <f t="shared" ref="H9:H21" si="0">SUM(D9:G9)</f>
        <v>12</v>
      </c>
    </row>
    <row r="10" spans="1:8">
      <c r="A10" s="577"/>
      <c r="B10" s="586"/>
      <c r="C10" s="587"/>
      <c r="D10" s="195">
        <v>3</v>
      </c>
      <c r="E10" s="195">
        <v>3</v>
      </c>
      <c r="F10" s="195">
        <v>3</v>
      </c>
      <c r="G10" s="195">
        <v>3</v>
      </c>
      <c r="H10" s="286">
        <f>SUM(D10:G10)</f>
        <v>12</v>
      </c>
    </row>
    <row r="11" spans="1:8" ht="15.75" customHeight="1">
      <c r="A11" s="577"/>
      <c r="B11" s="565" t="s">
        <v>71</v>
      </c>
      <c r="C11" s="164" t="s">
        <v>10</v>
      </c>
      <c r="D11" s="196"/>
      <c r="E11" s="195">
        <v>3</v>
      </c>
      <c r="F11" s="196"/>
      <c r="G11" s="195"/>
      <c r="H11" s="286">
        <f t="shared" si="0"/>
        <v>3</v>
      </c>
    </row>
    <row r="12" spans="1:8" ht="13.5">
      <c r="A12" s="577"/>
      <c r="B12" s="566"/>
      <c r="C12" s="164" t="s">
        <v>11</v>
      </c>
      <c r="D12" s="196"/>
      <c r="E12" s="195">
        <v>1</v>
      </c>
      <c r="F12" s="196"/>
      <c r="G12" s="195"/>
      <c r="H12" s="286">
        <f t="shared" si="0"/>
        <v>1</v>
      </c>
    </row>
    <row r="13" spans="1:8" ht="13.5" customHeight="1">
      <c r="A13" s="577"/>
      <c r="B13" s="566"/>
      <c r="C13" s="588" t="s">
        <v>53</v>
      </c>
      <c r="D13" s="195"/>
      <c r="E13" s="195"/>
      <c r="F13" s="195"/>
      <c r="G13" s="195">
        <v>1</v>
      </c>
      <c r="H13" s="286">
        <f t="shared" si="0"/>
        <v>1</v>
      </c>
    </row>
    <row r="14" spans="1:8">
      <c r="A14" s="577"/>
      <c r="B14" s="567"/>
      <c r="C14" s="589"/>
      <c r="D14" s="195"/>
      <c r="E14" s="195"/>
      <c r="F14" s="195"/>
      <c r="G14" s="195">
        <v>1</v>
      </c>
      <c r="H14" s="286">
        <f t="shared" si="0"/>
        <v>1</v>
      </c>
    </row>
    <row r="15" spans="1:8" ht="13.5">
      <c r="A15" s="577"/>
      <c r="B15" s="565" t="s">
        <v>70</v>
      </c>
      <c r="C15" s="164" t="s">
        <v>12</v>
      </c>
      <c r="D15" s="195">
        <v>2</v>
      </c>
      <c r="E15" s="195">
        <v>2</v>
      </c>
      <c r="F15" s="195">
        <v>2</v>
      </c>
      <c r="G15" s="195">
        <v>2</v>
      </c>
      <c r="H15" s="286">
        <f t="shared" si="0"/>
        <v>8</v>
      </c>
    </row>
    <row r="16" spans="1:8" ht="13.5">
      <c r="A16" s="577"/>
      <c r="B16" s="566"/>
      <c r="C16" s="164" t="s">
        <v>13</v>
      </c>
      <c r="D16" s="195">
        <v>2</v>
      </c>
      <c r="E16" s="196"/>
      <c r="F16" s="195">
        <v>2</v>
      </c>
      <c r="G16" s="322">
        <v>2</v>
      </c>
      <c r="H16" s="286">
        <f t="shared" si="0"/>
        <v>6</v>
      </c>
    </row>
    <row r="17" spans="1:8" ht="13.5">
      <c r="A17" s="577"/>
      <c r="B17" s="567"/>
      <c r="C17" s="164" t="s">
        <v>14</v>
      </c>
      <c r="D17" s="195"/>
      <c r="E17" s="195"/>
      <c r="F17" s="195"/>
      <c r="G17" s="195"/>
      <c r="H17" s="286">
        <f t="shared" si="0"/>
        <v>0</v>
      </c>
    </row>
    <row r="18" spans="1:8" ht="13.5">
      <c r="A18" s="577"/>
      <c r="B18" s="579" t="s">
        <v>103</v>
      </c>
      <c r="C18" s="174" t="s">
        <v>30</v>
      </c>
      <c r="D18" s="195"/>
      <c r="E18" s="196"/>
      <c r="F18" s="195"/>
      <c r="G18" s="196"/>
      <c r="H18" s="286">
        <f>SUM(D18:G18)</f>
        <v>0</v>
      </c>
    </row>
    <row r="19" spans="1:8" ht="13.5">
      <c r="A19" s="577"/>
      <c r="B19" s="580"/>
      <c r="C19" s="175" t="s">
        <v>16</v>
      </c>
      <c r="D19" s="195">
        <v>1</v>
      </c>
      <c r="E19" s="196"/>
      <c r="F19" s="195">
        <v>1</v>
      </c>
      <c r="G19" s="196"/>
      <c r="H19" s="286">
        <f>SUM(D19:G19)</f>
        <v>2</v>
      </c>
    </row>
    <row r="20" spans="1:8" ht="13.5">
      <c r="A20" s="577"/>
      <c r="B20" s="581"/>
      <c r="C20" s="164" t="s">
        <v>15</v>
      </c>
      <c r="D20" s="195">
        <v>1</v>
      </c>
      <c r="E20" s="196"/>
      <c r="F20" s="195">
        <v>1</v>
      </c>
      <c r="G20" s="196"/>
      <c r="H20" s="286">
        <f>SUM(D20:G20)</f>
        <v>2</v>
      </c>
    </row>
    <row r="21" spans="1:8" ht="13.5">
      <c r="A21" s="577"/>
      <c r="B21" s="565" t="s">
        <v>75</v>
      </c>
      <c r="C21" s="164" t="s">
        <v>19</v>
      </c>
      <c r="D21" s="195">
        <v>1</v>
      </c>
      <c r="E21" s="195">
        <v>1</v>
      </c>
      <c r="F21" s="195">
        <v>1</v>
      </c>
      <c r="G21" s="195">
        <v>1</v>
      </c>
      <c r="H21" s="286">
        <f t="shared" si="0"/>
        <v>4</v>
      </c>
    </row>
    <row r="22" spans="1:8">
      <c r="A22" s="577"/>
      <c r="B22" s="566"/>
      <c r="C22" s="582" t="s">
        <v>31</v>
      </c>
      <c r="D22" s="195">
        <v>3</v>
      </c>
      <c r="E22" s="195">
        <v>3</v>
      </c>
      <c r="F22" s="195">
        <v>3</v>
      </c>
      <c r="G22" s="195">
        <v>3</v>
      </c>
      <c r="H22" s="286">
        <f>SUM(D22:G22)</f>
        <v>12</v>
      </c>
    </row>
    <row r="23" spans="1:8" ht="13.5" thickBot="1">
      <c r="A23" s="577"/>
      <c r="B23" s="566"/>
      <c r="C23" s="583"/>
      <c r="D23" s="195">
        <v>3</v>
      </c>
      <c r="E23" s="195">
        <v>3</v>
      </c>
      <c r="F23" s="195">
        <v>3</v>
      </c>
      <c r="G23" s="195">
        <v>3</v>
      </c>
      <c r="H23" s="291">
        <f>SUM(D23:G23)</f>
        <v>12</v>
      </c>
    </row>
    <row r="24" spans="1:8" ht="14.25" thickBot="1">
      <c r="A24" s="577"/>
      <c r="B24" s="568" t="s">
        <v>113</v>
      </c>
      <c r="C24" s="568"/>
      <c r="D24" s="197">
        <f>D7+D8+D9+D15+D16+D19+D20+D21+D22</f>
        <v>17</v>
      </c>
      <c r="E24" s="197">
        <f>E7+E8+E9+E11+E12+E15+E21+E22</f>
        <v>17</v>
      </c>
      <c r="F24" s="197">
        <f>F7+F8+F9+F15+F16+F19+F20+F21+F22</f>
        <v>17</v>
      </c>
      <c r="G24" s="197">
        <f>G7+G8+G9+G13+G15+G16+G21+G22</f>
        <v>16</v>
      </c>
      <c r="H24" s="292">
        <f>SUM(H7:H23)-H10-H14-H23</f>
        <v>67</v>
      </c>
    </row>
    <row r="25" spans="1:8" ht="15" thickBot="1">
      <c r="A25" s="578"/>
      <c r="B25" s="569" t="s">
        <v>27</v>
      </c>
      <c r="C25" s="570"/>
      <c r="D25" s="198">
        <f>D10+D23+D24</f>
        <v>23</v>
      </c>
      <c r="E25" s="198">
        <f t="shared" ref="E25:F25" si="1">E10+E23+E24</f>
        <v>23</v>
      </c>
      <c r="F25" s="198">
        <f t="shared" si="1"/>
        <v>23</v>
      </c>
      <c r="G25" s="198">
        <f>G10+G14+G23+G24</f>
        <v>23</v>
      </c>
      <c r="H25" s="292">
        <f>SUM(H7:H23)</f>
        <v>92</v>
      </c>
    </row>
    <row r="26" spans="1:8" ht="13.5" customHeight="1">
      <c r="A26" s="548" t="s">
        <v>76</v>
      </c>
      <c r="B26" s="551" t="s">
        <v>109</v>
      </c>
      <c r="C26" s="154" t="s">
        <v>9</v>
      </c>
      <c r="D26" s="199"/>
      <c r="E26" s="200"/>
      <c r="F26" s="199"/>
      <c r="G26" s="200"/>
      <c r="H26" s="285">
        <f>SUM(D26:G26)</f>
        <v>0</v>
      </c>
    </row>
    <row r="27" spans="1:8" ht="13.5">
      <c r="A27" s="549"/>
      <c r="B27" s="551"/>
      <c r="C27" s="113" t="s">
        <v>101</v>
      </c>
      <c r="D27" s="201"/>
      <c r="E27" s="202"/>
      <c r="F27" s="201"/>
      <c r="G27" s="202"/>
      <c r="H27" s="287">
        <f>SUM(D27:G27)</f>
        <v>0</v>
      </c>
    </row>
    <row r="28" spans="1:8" ht="13.5">
      <c r="A28" s="549"/>
      <c r="B28" s="551"/>
      <c r="C28" s="164" t="s">
        <v>33</v>
      </c>
      <c r="D28" s="203">
        <v>4</v>
      </c>
      <c r="E28" s="203"/>
      <c r="F28" s="203">
        <v>4</v>
      </c>
      <c r="G28" s="203">
        <v>4</v>
      </c>
      <c r="H28" s="286">
        <f>SUM(D28:G28)</f>
        <v>12</v>
      </c>
    </row>
    <row r="29" spans="1:8" ht="13.5">
      <c r="A29" s="549"/>
      <c r="B29" s="551"/>
      <c r="C29" s="164" t="s">
        <v>11</v>
      </c>
      <c r="D29" s="204">
        <v>2</v>
      </c>
      <c r="E29" s="204"/>
      <c r="F29" s="203">
        <v>2</v>
      </c>
      <c r="G29" s="204">
        <v>2</v>
      </c>
      <c r="H29" s="286">
        <f>SUM(D29:G29)</f>
        <v>6</v>
      </c>
    </row>
    <row r="30" spans="1:8" ht="12.75" customHeight="1">
      <c r="A30" s="549"/>
      <c r="B30" s="551"/>
      <c r="C30" s="176" t="s">
        <v>13</v>
      </c>
      <c r="D30" s="205"/>
      <c r="E30" s="201">
        <v>3</v>
      </c>
      <c r="F30" s="201"/>
      <c r="G30" s="201"/>
      <c r="H30" s="286">
        <f>SUM(E30:G30)</f>
        <v>3</v>
      </c>
    </row>
    <row r="31" spans="1:8" ht="12.75" customHeight="1">
      <c r="A31" s="549"/>
      <c r="B31" s="551"/>
      <c r="C31" s="176" t="s">
        <v>155</v>
      </c>
      <c r="D31" s="205"/>
      <c r="E31" s="201">
        <v>2</v>
      </c>
      <c r="F31" s="201"/>
      <c r="G31" s="201"/>
      <c r="H31" s="286"/>
    </row>
    <row r="32" spans="1:8" ht="12.75" customHeight="1">
      <c r="A32" s="549"/>
      <c r="B32" s="551"/>
      <c r="C32" s="176" t="s">
        <v>154</v>
      </c>
      <c r="D32" s="205"/>
      <c r="E32" s="201">
        <v>2</v>
      </c>
      <c r="F32" s="201"/>
      <c r="G32" s="201"/>
      <c r="H32" s="286"/>
    </row>
    <row r="33" spans="1:8" ht="13.5">
      <c r="A33" s="549"/>
      <c r="B33" s="551"/>
      <c r="C33" s="89" t="s">
        <v>30</v>
      </c>
      <c r="D33" s="201">
        <v>5</v>
      </c>
      <c r="E33" s="201">
        <v>2</v>
      </c>
      <c r="F33" s="201">
        <v>5</v>
      </c>
      <c r="G33" s="201">
        <v>5</v>
      </c>
      <c r="H33" s="286">
        <f>SUM(D33:G33)</f>
        <v>17</v>
      </c>
    </row>
    <row r="34" spans="1:8" ht="13.5">
      <c r="A34" s="549"/>
      <c r="B34" s="551"/>
      <c r="C34" s="175" t="s">
        <v>16</v>
      </c>
      <c r="D34" s="201"/>
      <c r="E34" s="201">
        <v>3</v>
      </c>
      <c r="F34" s="201"/>
      <c r="G34" s="201">
        <v>3</v>
      </c>
      <c r="H34" s="286">
        <f>SUM(E34:G34)</f>
        <v>6</v>
      </c>
    </row>
    <row r="35" spans="1:8" ht="13.5">
      <c r="A35" s="549"/>
      <c r="B35" s="551"/>
      <c r="C35" s="164" t="s">
        <v>15</v>
      </c>
      <c r="D35" s="199"/>
      <c r="E35" s="199">
        <v>3</v>
      </c>
      <c r="F35" s="199"/>
      <c r="G35" s="199">
        <v>3</v>
      </c>
      <c r="H35" s="286">
        <f t="shared" ref="H35:H41" si="2">SUM(D35:G35)</f>
        <v>6</v>
      </c>
    </row>
    <row r="36" spans="1:8" ht="13.5" customHeight="1">
      <c r="A36" s="549"/>
      <c r="B36" s="551"/>
      <c r="C36" s="555" t="s">
        <v>53</v>
      </c>
      <c r="D36" s="201">
        <v>4</v>
      </c>
      <c r="E36" s="201"/>
      <c r="F36" s="201">
        <v>4</v>
      </c>
      <c r="G36" s="201"/>
      <c r="H36" s="287">
        <f t="shared" si="2"/>
        <v>8</v>
      </c>
    </row>
    <row r="37" spans="1:8" ht="12.75" customHeight="1">
      <c r="A37" s="549"/>
      <c r="B37" s="551"/>
      <c r="C37" s="556"/>
      <c r="D37" s="199">
        <v>4</v>
      </c>
      <c r="E37" s="199"/>
      <c r="F37" s="199">
        <v>4</v>
      </c>
      <c r="G37" s="199"/>
      <c r="H37" s="287">
        <f t="shared" si="2"/>
        <v>8</v>
      </c>
    </row>
    <row r="38" spans="1:8" ht="16.5" customHeight="1">
      <c r="A38" s="549"/>
      <c r="B38" s="552" t="s">
        <v>108</v>
      </c>
      <c r="C38" s="552"/>
      <c r="D38" s="206">
        <f>D28+D29+D33+D36</f>
        <v>15</v>
      </c>
      <c r="E38" s="207">
        <f>E30+E31+E32+E33+E34+E35</f>
        <v>15</v>
      </c>
      <c r="F38" s="207">
        <f>F28+F29+F33+F36</f>
        <v>15</v>
      </c>
      <c r="G38" s="207">
        <f>G28+G29+G33+G34+G35</f>
        <v>17</v>
      </c>
      <c r="H38" s="293">
        <f t="shared" si="2"/>
        <v>62</v>
      </c>
    </row>
    <row r="39" spans="1:8" ht="15.75" customHeight="1" thickBot="1">
      <c r="A39" s="550"/>
      <c r="B39" s="553" t="s">
        <v>107</v>
      </c>
      <c r="C39" s="554"/>
      <c r="D39" s="208">
        <f>D37+D38</f>
        <v>19</v>
      </c>
      <c r="E39" s="208">
        <f>E38</f>
        <v>15</v>
      </c>
      <c r="F39" s="208">
        <f>F37+F38</f>
        <v>19</v>
      </c>
      <c r="G39" s="208">
        <f>G37+G38</f>
        <v>17</v>
      </c>
      <c r="H39" s="294">
        <f t="shared" si="2"/>
        <v>70</v>
      </c>
    </row>
    <row r="40" spans="1:8" ht="14.25" thickBot="1">
      <c r="A40" s="182" t="s">
        <v>36</v>
      </c>
      <c r="B40" s="183"/>
      <c r="C40" s="184"/>
      <c r="D40" s="209">
        <f t="shared" ref="D40:G41" si="3">D24+D38</f>
        <v>32</v>
      </c>
      <c r="E40" s="209">
        <f t="shared" si="3"/>
        <v>32</v>
      </c>
      <c r="F40" s="209">
        <f t="shared" si="3"/>
        <v>32</v>
      </c>
      <c r="G40" s="209">
        <f t="shared" si="3"/>
        <v>33</v>
      </c>
      <c r="H40" s="215">
        <f t="shared" si="2"/>
        <v>129</v>
      </c>
    </row>
    <row r="41" spans="1:8" ht="14.25" thickBot="1">
      <c r="A41" s="182" t="s">
        <v>29</v>
      </c>
      <c r="B41" s="183"/>
      <c r="C41" s="184"/>
      <c r="D41" s="210">
        <f t="shared" si="3"/>
        <v>42</v>
      </c>
      <c r="E41" s="210">
        <f t="shared" si="3"/>
        <v>38</v>
      </c>
      <c r="F41" s="210">
        <f t="shared" si="3"/>
        <v>42</v>
      </c>
      <c r="G41" s="210">
        <f t="shared" si="3"/>
        <v>40</v>
      </c>
      <c r="H41" s="277">
        <f t="shared" si="2"/>
        <v>162</v>
      </c>
    </row>
    <row r="42" spans="1:8" ht="12.75" customHeight="1">
      <c r="A42" s="571" t="s">
        <v>93</v>
      </c>
      <c r="B42" s="572"/>
      <c r="C42" s="186" t="s">
        <v>57</v>
      </c>
      <c r="D42" s="211">
        <v>2</v>
      </c>
      <c r="E42" s="211">
        <v>2</v>
      </c>
      <c r="F42" s="211">
        <v>2</v>
      </c>
      <c r="G42" s="211">
        <v>2</v>
      </c>
      <c r="H42" s="285">
        <f t="shared" ref="H42:H43" si="4">SUM(D42:G42)</f>
        <v>8</v>
      </c>
    </row>
    <row r="43" spans="1:8" ht="12.75" customHeight="1">
      <c r="A43" s="573"/>
      <c r="B43" s="560"/>
      <c r="C43" s="177" t="s">
        <v>58</v>
      </c>
      <c r="D43" s="195">
        <v>1</v>
      </c>
      <c r="E43" s="195">
        <v>1</v>
      </c>
      <c r="F43" s="195">
        <v>1</v>
      </c>
      <c r="G43" s="195">
        <v>1</v>
      </c>
      <c r="H43" s="286">
        <f t="shared" si="4"/>
        <v>4</v>
      </c>
    </row>
    <row r="44" spans="1:8" ht="29.25" customHeight="1">
      <c r="A44" s="574"/>
      <c r="B44" s="575"/>
      <c r="C44" s="162" t="s">
        <v>94</v>
      </c>
      <c r="D44" s="212">
        <f>D42+D43</f>
        <v>3</v>
      </c>
      <c r="E44" s="212">
        <f>E42+E43</f>
        <v>3</v>
      </c>
      <c r="F44" s="212">
        <f>F42+F43</f>
        <v>3</v>
      </c>
      <c r="G44" s="212">
        <f>G42+G43</f>
        <v>3</v>
      </c>
      <c r="H44" s="286">
        <f t="shared" ref="H44:H50" si="5">SUM(D44:G44)</f>
        <v>12</v>
      </c>
    </row>
    <row r="45" spans="1:8" ht="13.5" customHeight="1">
      <c r="A45" s="557" t="s">
        <v>104</v>
      </c>
      <c r="B45" s="558"/>
      <c r="C45" s="164" t="s">
        <v>14</v>
      </c>
      <c r="D45" s="201">
        <v>1</v>
      </c>
      <c r="E45" s="201">
        <v>1</v>
      </c>
      <c r="F45" s="201"/>
      <c r="G45" s="201"/>
      <c r="H45" s="287">
        <f t="shared" si="5"/>
        <v>2</v>
      </c>
    </row>
    <row r="46" spans="1:8" ht="13.5" customHeight="1">
      <c r="A46" s="559"/>
      <c r="B46" s="560"/>
      <c r="C46" s="324" t="s">
        <v>9</v>
      </c>
      <c r="D46" s="201"/>
      <c r="E46" s="201"/>
      <c r="F46" s="195">
        <v>1</v>
      </c>
      <c r="G46" s="195">
        <v>1</v>
      </c>
      <c r="H46" s="287"/>
    </row>
    <row r="47" spans="1:8" ht="13.5" customHeight="1">
      <c r="A47" s="559"/>
      <c r="B47" s="560"/>
      <c r="C47" s="323" t="s">
        <v>158</v>
      </c>
      <c r="D47" s="195"/>
      <c r="E47" s="195"/>
      <c r="F47" s="195">
        <v>1</v>
      </c>
      <c r="G47" s="195">
        <v>1</v>
      </c>
      <c r="H47" s="286">
        <f t="shared" si="5"/>
        <v>2</v>
      </c>
    </row>
    <row r="48" spans="1:8" ht="13.5" customHeight="1">
      <c r="A48" s="559"/>
      <c r="B48" s="560"/>
      <c r="C48" s="178" t="s">
        <v>105</v>
      </c>
      <c r="D48" s="195">
        <v>1</v>
      </c>
      <c r="E48" s="195"/>
      <c r="F48" s="195"/>
      <c r="G48" s="195"/>
      <c r="H48" s="286">
        <f t="shared" si="5"/>
        <v>1</v>
      </c>
    </row>
    <row r="49" spans="1:8" ht="13.5" customHeight="1">
      <c r="A49" s="559"/>
      <c r="B49" s="560"/>
      <c r="C49" s="555" t="s">
        <v>53</v>
      </c>
      <c r="D49" s="201"/>
      <c r="E49" s="201">
        <v>1</v>
      </c>
      <c r="F49" s="201"/>
      <c r="G49" s="201"/>
      <c r="H49" s="287">
        <f t="shared" si="5"/>
        <v>1</v>
      </c>
    </row>
    <row r="50" spans="1:8" ht="13.5" customHeight="1">
      <c r="A50" s="559"/>
      <c r="B50" s="560"/>
      <c r="C50" s="556"/>
      <c r="D50" s="199"/>
      <c r="E50" s="199">
        <v>1</v>
      </c>
      <c r="F50" s="199"/>
      <c r="G50" s="199"/>
      <c r="H50" s="287">
        <f t="shared" si="5"/>
        <v>1</v>
      </c>
    </row>
    <row r="51" spans="1:8" ht="13.5" customHeight="1">
      <c r="A51" s="559"/>
      <c r="B51" s="560"/>
      <c r="C51" s="179" t="s">
        <v>85</v>
      </c>
      <c r="D51" s="213">
        <f>SUM(D45:D50)</f>
        <v>2</v>
      </c>
      <c r="E51" s="213">
        <v>2</v>
      </c>
      <c r="F51" s="213">
        <f>SUM(F45:F50)</f>
        <v>2</v>
      </c>
      <c r="G51" s="213">
        <v>2</v>
      </c>
      <c r="H51" s="291">
        <f>SUM(D51:G51)</f>
        <v>8</v>
      </c>
    </row>
    <row r="52" spans="1:8" ht="14.25" customHeight="1" thickBot="1">
      <c r="A52" s="561"/>
      <c r="B52" s="562"/>
      <c r="C52" s="179" t="s">
        <v>85</v>
      </c>
      <c r="D52" s="213">
        <f>D51</f>
        <v>2</v>
      </c>
      <c r="E52" s="213">
        <f>E51+E50</f>
        <v>3</v>
      </c>
      <c r="F52" s="213">
        <f>F51</f>
        <v>2</v>
      </c>
      <c r="G52" s="213">
        <f>G50+G51</f>
        <v>2</v>
      </c>
      <c r="H52" s="291">
        <f>SUM(D52:G52)</f>
        <v>9</v>
      </c>
    </row>
    <row r="53" spans="1:8" s="191" customFormat="1" ht="14.25" thickBot="1">
      <c r="A53" s="182" t="s">
        <v>150</v>
      </c>
      <c r="B53" s="189"/>
      <c r="C53" s="190"/>
      <c r="D53" s="214">
        <f>D40+D44+D51</f>
        <v>37</v>
      </c>
      <c r="E53" s="214">
        <f>E40+E44+E51</f>
        <v>37</v>
      </c>
      <c r="F53" s="214">
        <f>F24+F38+F44+F51</f>
        <v>37</v>
      </c>
      <c r="G53" s="214">
        <f>G24+G38+G44+G51</f>
        <v>38</v>
      </c>
      <c r="H53" s="215">
        <f>H40+H44+H51</f>
        <v>149</v>
      </c>
    </row>
    <row r="54" spans="1:8" s="191" customFormat="1" ht="14.25" thickBot="1">
      <c r="A54" s="182" t="s">
        <v>151</v>
      </c>
      <c r="B54" s="189"/>
      <c r="C54" s="190"/>
      <c r="D54" s="216">
        <f>D41+D44+D51</f>
        <v>47</v>
      </c>
      <c r="E54" s="216">
        <f>E41+E44+E50+E51</f>
        <v>44</v>
      </c>
      <c r="F54" s="216">
        <f>F41+F44+F51</f>
        <v>47</v>
      </c>
      <c r="G54" s="216">
        <f>G41+G44+G51+G50</f>
        <v>45</v>
      </c>
      <c r="H54" s="277">
        <f>H41+H44+H52</f>
        <v>183</v>
      </c>
    </row>
    <row r="55" spans="1:8" s="191" customFormat="1" ht="13.5">
      <c r="A55" s="563" t="s">
        <v>96</v>
      </c>
      <c r="B55" s="563"/>
      <c r="C55" s="165" t="s">
        <v>18</v>
      </c>
      <c r="D55" s="256">
        <v>1</v>
      </c>
      <c r="E55" s="256">
        <v>1</v>
      </c>
      <c r="F55" s="256">
        <v>1</v>
      </c>
      <c r="G55" s="256">
        <v>1</v>
      </c>
      <c r="H55" s="286">
        <f t="shared" ref="H55:H60" si="6">SUM(D55:G55)</f>
        <v>4</v>
      </c>
    </row>
    <row r="56" spans="1:8" ht="12.75" customHeight="1">
      <c r="A56" s="564"/>
      <c r="B56" s="564"/>
      <c r="C56" s="165" t="s">
        <v>30</v>
      </c>
      <c r="D56" s="261">
        <v>1</v>
      </c>
      <c r="E56" s="256">
        <v>1</v>
      </c>
      <c r="F56" s="256">
        <v>1</v>
      </c>
      <c r="G56" s="256">
        <v>1</v>
      </c>
      <c r="H56" s="286">
        <f t="shared" si="6"/>
        <v>4</v>
      </c>
    </row>
    <row r="57" spans="1:8" ht="13.5" customHeight="1">
      <c r="A57" s="564"/>
      <c r="B57" s="564"/>
      <c r="C57" s="165" t="s">
        <v>15</v>
      </c>
      <c r="D57" s="261"/>
      <c r="E57" s="261">
        <v>1</v>
      </c>
      <c r="F57" s="263"/>
      <c r="G57" s="256">
        <v>1</v>
      </c>
      <c r="H57" s="286">
        <f t="shared" si="6"/>
        <v>2</v>
      </c>
    </row>
    <row r="58" spans="1:8" ht="13.5" customHeight="1">
      <c r="A58" s="564"/>
      <c r="B58" s="564"/>
      <c r="C58" s="165" t="s">
        <v>16</v>
      </c>
      <c r="D58" s="281"/>
      <c r="E58" s="281">
        <v>1</v>
      </c>
      <c r="F58" s="281"/>
      <c r="G58" s="281">
        <v>1</v>
      </c>
      <c r="H58" s="286">
        <f t="shared" si="6"/>
        <v>2</v>
      </c>
    </row>
    <row r="59" spans="1:8" ht="12.75" customHeight="1" thickBot="1">
      <c r="A59" s="564"/>
      <c r="B59" s="564"/>
      <c r="C59" s="165" t="s">
        <v>160</v>
      </c>
      <c r="D59" s="260">
        <v>1</v>
      </c>
      <c r="E59" s="260"/>
      <c r="F59" s="260">
        <v>1</v>
      </c>
      <c r="G59" s="260"/>
      <c r="H59" s="291">
        <f t="shared" si="6"/>
        <v>2</v>
      </c>
    </row>
    <row r="60" spans="1:8" ht="12.75" customHeight="1" thickBot="1">
      <c r="A60" s="564"/>
      <c r="B60" s="564"/>
      <c r="C60" s="299" t="s">
        <v>114</v>
      </c>
      <c r="D60" s="300">
        <f>SUM(D55:D59)</f>
        <v>3</v>
      </c>
      <c r="E60" s="300">
        <f>SUM(E55:E59)</f>
        <v>4</v>
      </c>
      <c r="F60" s="300">
        <f>SUM(F55:F59)</f>
        <v>3</v>
      </c>
      <c r="G60" s="300">
        <f>SUM(G55:G59)</f>
        <v>4</v>
      </c>
      <c r="H60" s="301">
        <f t="shared" si="6"/>
        <v>14</v>
      </c>
    </row>
    <row r="61" spans="1:8" ht="13.5">
      <c r="A61" s="542" t="s">
        <v>106</v>
      </c>
      <c r="B61" s="543"/>
      <c r="C61" s="187" t="s">
        <v>18</v>
      </c>
      <c r="D61" s="278">
        <v>1</v>
      </c>
      <c r="E61" s="279">
        <v>1</v>
      </c>
      <c r="F61" s="279">
        <v>1</v>
      </c>
      <c r="G61" s="279">
        <v>1</v>
      </c>
      <c r="H61" s="285">
        <f t="shared" ref="H61:H65" si="7">SUM(D61:G61)</f>
        <v>4</v>
      </c>
    </row>
    <row r="62" spans="1:8" ht="13.5">
      <c r="A62" s="544"/>
      <c r="B62" s="545"/>
      <c r="C62" s="324" t="s">
        <v>159</v>
      </c>
      <c r="D62" s="278">
        <v>1</v>
      </c>
      <c r="E62" s="279"/>
      <c r="F62" s="279"/>
      <c r="G62" s="279"/>
      <c r="H62" s="285">
        <f>SUM(D62:G62)</f>
        <v>1</v>
      </c>
    </row>
    <row r="63" spans="1:8" ht="13.5">
      <c r="A63" s="544"/>
      <c r="B63" s="545"/>
      <c r="C63" s="89" t="s">
        <v>9</v>
      </c>
      <c r="D63" s="282">
        <v>1</v>
      </c>
      <c r="E63" s="282">
        <v>1</v>
      </c>
      <c r="F63" s="282">
        <v>1</v>
      </c>
      <c r="G63" s="282">
        <v>1</v>
      </c>
      <c r="H63" s="287">
        <f t="shared" si="7"/>
        <v>4</v>
      </c>
    </row>
    <row r="64" spans="1:8" ht="13.5">
      <c r="A64" s="544"/>
      <c r="B64" s="545"/>
      <c r="C64" s="89" t="s">
        <v>64</v>
      </c>
      <c r="D64" s="282"/>
      <c r="E64" s="282">
        <v>1</v>
      </c>
      <c r="F64" s="282">
        <v>1</v>
      </c>
      <c r="G64" s="282">
        <v>1</v>
      </c>
      <c r="H64" s="287">
        <f t="shared" si="7"/>
        <v>3</v>
      </c>
    </row>
    <row r="65" spans="1:8" ht="14.25" thickBot="1">
      <c r="A65" s="544"/>
      <c r="B65" s="545"/>
      <c r="C65" s="113" t="s">
        <v>13</v>
      </c>
      <c r="D65" s="283">
        <v>1</v>
      </c>
      <c r="E65" s="283">
        <v>1</v>
      </c>
      <c r="F65" s="283">
        <v>1</v>
      </c>
      <c r="G65" s="283">
        <v>1</v>
      </c>
      <c r="H65" s="288">
        <f t="shared" si="7"/>
        <v>4</v>
      </c>
    </row>
    <row r="66" spans="1:8" ht="14.25" thickBot="1">
      <c r="A66" s="546"/>
      <c r="B66" s="547"/>
      <c r="C66" s="302" t="s">
        <v>115</v>
      </c>
      <c r="D66" s="300">
        <f>SUM(D61:D65)</f>
        <v>4</v>
      </c>
      <c r="E66" s="300">
        <f>SUM(E61:E65)</f>
        <v>4</v>
      </c>
      <c r="F66" s="300">
        <f>SUM(F61:F65)</f>
        <v>4</v>
      </c>
      <c r="G66" s="300">
        <f>SUM(G61:G65)</f>
        <v>4</v>
      </c>
      <c r="H66" s="303">
        <f>SUM(H61:H65)</f>
        <v>16</v>
      </c>
    </row>
    <row r="67" spans="1:8">
      <c r="A67" s="541" t="s">
        <v>97</v>
      </c>
      <c r="B67" s="541"/>
      <c r="C67" s="541"/>
      <c r="D67" s="284">
        <v>12</v>
      </c>
      <c r="E67" s="284">
        <v>12</v>
      </c>
      <c r="F67" s="284"/>
      <c r="G67" s="284"/>
      <c r="H67" s="295"/>
    </row>
    <row r="68" spans="1:8">
      <c r="B68" s="170"/>
      <c r="C68" s="180" t="s">
        <v>162</v>
      </c>
      <c r="D68" s="217"/>
      <c r="E68" s="217"/>
      <c r="F68" s="217"/>
      <c r="G68" s="217"/>
      <c r="H68" s="296">
        <f>H54+H60+H66</f>
        <v>213</v>
      </c>
    </row>
    <row r="69" spans="1:8">
      <c r="B69" s="170"/>
      <c r="C69" s="180" t="s">
        <v>161</v>
      </c>
      <c r="D69" s="217"/>
      <c r="E69" s="217"/>
      <c r="F69" s="217"/>
      <c r="G69" s="217"/>
      <c r="H69" s="296">
        <f>'5-7'!G58+'8-9'!H58+'10-11'!H68</f>
        <v>567</v>
      </c>
    </row>
    <row r="70" spans="1:8">
      <c r="B70" s="170"/>
      <c r="C70" s="180"/>
      <c r="D70" s="217"/>
      <c r="E70" s="217"/>
      <c r="F70" s="217"/>
      <c r="G70" s="217"/>
      <c r="H70" s="296"/>
    </row>
    <row r="71" spans="1:8">
      <c r="B71" s="171"/>
      <c r="C71" s="180"/>
      <c r="D71" s="217"/>
      <c r="E71" s="217"/>
      <c r="F71" s="217"/>
      <c r="G71" s="217" t="s">
        <v>156</v>
      </c>
      <c r="H71" s="297"/>
    </row>
    <row r="72" spans="1:8">
      <c r="B72" s="170"/>
      <c r="C72" s="180" t="s">
        <v>69</v>
      </c>
      <c r="D72" s="217"/>
      <c r="E72" s="217"/>
      <c r="F72" s="217"/>
      <c r="G72" s="217"/>
      <c r="H72" s="297"/>
    </row>
    <row r="73" spans="1:8">
      <c r="B73" s="172"/>
      <c r="C73" s="180"/>
      <c r="D73" s="217"/>
      <c r="E73" s="217"/>
      <c r="F73" s="217"/>
      <c r="G73" s="217"/>
      <c r="H73" s="297"/>
    </row>
    <row r="74" spans="1:8">
      <c r="B74" s="172"/>
      <c r="C74" s="180"/>
      <c r="D74" s="217"/>
      <c r="E74" s="217"/>
      <c r="F74" s="217"/>
      <c r="G74" s="217"/>
      <c r="H74" s="297"/>
    </row>
    <row r="75" spans="1:8">
      <c r="B75" s="172"/>
      <c r="C75" s="180"/>
      <c r="D75" s="218"/>
      <c r="E75" s="218"/>
      <c r="F75" s="218"/>
      <c r="G75" s="218"/>
      <c r="H75" s="297"/>
    </row>
  </sheetData>
  <mergeCells count="29">
    <mergeCell ref="A1:G1"/>
    <mergeCell ref="A45:B52"/>
    <mergeCell ref="A55:B60"/>
    <mergeCell ref="B11:B14"/>
    <mergeCell ref="B24:C24"/>
    <mergeCell ref="B25:C25"/>
    <mergeCell ref="A42:B44"/>
    <mergeCell ref="A7:A25"/>
    <mergeCell ref="B18:B20"/>
    <mergeCell ref="B21:B23"/>
    <mergeCell ref="C22:C23"/>
    <mergeCell ref="B7:B10"/>
    <mergeCell ref="C9:C10"/>
    <mergeCell ref="C13:C14"/>
    <mergeCell ref="B15:B17"/>
    <mergeCell ref="B3:B6"/>
    <mergeCell ref="A67:C67"/>
    <mergeCell ref="A61:B66"/>
    <mergeCell ref="A26:A39"/>
    <mergeCell ref="B26:B37"/>
    <mergeCell ref="B38:C38"/>
    <mergeCell ref="B39:C39"/>
    <mergeCell ref="C49:C50"/>
    <mergeCell ref="C36:C37"/>
    <mergeCell ref="C3:C6"/>
    <mergeCell ref="D3:H3"/>
    <mergeCell ref="D4:E4"/>
    <mergeCell ref="F4:G4"/>
    <mergeCell ref="H5:H6"/>
  </mergeCells>
  <pageMargins left="0.7" right="0.7" top="0.75" bottom="0.75" header="0.3" footer="0.3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K12" sqref="K12"/>
    </sheetView>
  </sheetViews>
  <sheetFormatPr defaultRowHeight="12.75"/>
  <cols>
    <col min="1" max="1" width="7.140625" style="102" customWidth="1"/>
    <col min="2" max="2" width="18" style="225" customWidth="1"/>
    <col min="3" max="3" width="31.28515625" style="102" customWidth="1"/>
    <col min="4" max="4" width="7.7109375" style="2" customWidth="1"/>
    <col min="5" max="5" width="6.7109375" style="2" customWidth="1"/>
    <col min="6" max="6" width="5.5703125" style="2" customWidth="1"/>
    <col min="7" max="7" width="10.5703125" style="221" customWidth="1"/>
  </cols>
  <sheetData>
    <row r="1" spans="1:7">
      <c r="A1" s="477" t="s">
        <v>139</v>
      </c>
      <c r="B1" s="477"/>
      <c r="C1" s="477"/>
      <c r="D1" s="477"/>
      <c r="E1" s="477"/>
      <c r="F1" s="477"/>
      <c r="G1" s="477"/>
    </row>
    <row r="2" spans="1:7" ht="13.5" thickBot="1">
      <c r="C2" s="248" t="s">
        <v>50</v>
      </c>
    </row>
    <row r="3" spans="1:7" ht="15" thickBot="1">
      <c r="A3" s="10"/>
      <c r="B3" s="630" t="s">
        <v>118</v>
      </c>
      <c r="C3" s="683" t="s">
        <v>0</v>
      </c>
      <c r="D3" s="688" t="s">
        <v>40</v>
      </c>
      <c r="E3" s="689"/>
      <c r="F3" s="689"/>
      <c r="G3" s="690"/>
    </row>
    <row r="4" spans="1:7" ht="14.25">
      <c r="A4" s="13"/>
      <c r="B4" s="631"/>
      <c r="C4" s="492"/>
      <c r="D4" s="684" t="s">
        <v>50</v>
      </c>
      <c r="E4" s="685"/>
      <c r="F4" s="686"/>
      <c r="G4" s="687" t="s">
        <v>116</v>
      </c>
    </row>
    <row r="5" spans="1:7" ht="45.75">
      <c r="A5" s="13"/>
      <c r="B5" s="631"/>
      <c r="C5" s="492"/>
      <c r="D5" s="33" t="s">
        <v>41</v>
      </c>
      <c r="E5" s="33" t="s">
        <v>41</v>
      </c>
      <c r="F5" s="33" t="s">
        <v>41</v>
      </c>
      <c r="G5" s="483" t="s">
        <v>32</v>
      </c>
    </row>
    <row r="6" spans="1:7" ht="14.25">
      <c r="A6" s="16"/>
      <c r="B6" s="632"/>
      <c r="C6" s="493"/>
      <c r="D6" s="55">
        <v>5</v>
      </c>
      <c r="E6" s="55">
        <v>6</v>
      </c>
      <c r="F6" s="55">
        <v>7</v>
      </c>
      <c r="G6" s="485"/>
    </row>
    <row r="7" spans="1:7" ht="13.5">
      <c r="A7" s="612" t="s">
        <v>117</v>
      </c>
      <c r="B7" s="603" t="s">
        <v>8</v>
      </c>
      <c r="C7" s="163" t="s">
        <v>9</v>
      </c>
      <c r="D7" s="146">
        <v>3</v>
      </c>
      <c r="E7" s="146">
        <v>3</v>
      </c>
      <c r="F7" s="146">
        <v>2</v>
      </c>
      <c r="G7" s="59">
        <f t="shared" ref="G7:G20" si="0">SUM(D7:F7)</f>
        <v>8</v>
      </c>
    </row>
    <row r="8" spans="1:7" ht="13.5">
      <c r="A8" s="613"/>
      <c r="B8" s="624"/>
      <c r="C8" s="163" t="s">
        <v>101</v>
      </c>
      <c r="D8" s="146">
        <v>2</v>
      </c>
      <c r="E8" s="146">
        <v>3</v>
      </c>
      <c r="F8" s="146">
        <v>2</v>
      </c>
      <c r="G8" s="59">
        <f t="shared" si="0"/>
        <v>7</v>
      </c>
    </row>
    <row r="9" spans="1:7" ht="13.5" customHeight="1">
      <c r="A9" s="613"/>
      <c r="B9" s="624"/>
      <c r="C9" s="163" t="s">
        <v>80</v>
      </c>
      <c r="D9" s="146">
        <v>3</v>
      </c>
      <c r="E9" s="147">
        <v>3</v>
      </c>
      <c r="F9" s="147">
        <v>2</v>
      </c>
      <c r="G9" s="59">
        <f t="shared" si="0"/>
        <v>8</v>
      </c>
    </row>
    <row r="10" spans="1:7" ht="13.5">
      <c r="A10" s="613"/>
      <c r="B10" s="624"/>
      <c r="C10" s="163" t="s">
        <v>81</v>
      </c>
      <c r="D10" s="146">
        <v>2</v>
      </c>
      <c r="E10" s="147">
        <v>3</v>
      </c>
      <c r="F10" s="147">
        <v>2</v>
      </c>
      <c r="G10" s="59">
        <f t="shared" si="0"/>
        <v>7</v>
      </c>
    </row>
    <row r="11" spans="1:7">
      <c r="A11" s="613"/>
      <c r="B11" s="624"/>
      <c r="C11" s="625" t="s">
        <v>42</v>
      </c>
      <c r="D11" s="230">
        <v>3</v>
      </c>
      <c r="E11" s="230">
        <v>3</v>
      </c>
      <c r="F11" s="230">
        <v>3</v>
      </c>
      <c r="G11" s="59">
        <f t="shared" si="0"/>
        <v>9</v>
      </c>
    </row>
    <row r="12" spans="1:7">
      <c r="A12" s="613"/>
      <c r="B12" s="604"/>
      <c r="C12" s="626"/>
      <c r="D12" s="230">
        <v>3</v>
      </c>
      <c r="E12" s="230">
        <v>3</v>
      </c>
      <c r="F12" s="230">
        <v>3</v>
      </c>
      <c r="G12" s="59">
        <f t="shared" si="0"/>
        <v>9</v>
      </c>
    </row>
    <row r="13" spans="1:7" ht="13.5">
      <c r="A13" s="613"/>
      <c r="B13" s="605" t="s">
        <v>71</v>
      </c>
      <c r="C13" s="19" t="s">
        <v>18</v>
      </c>
      <c r="D13" s="135">
        <v>5</v>
      </c>
      <c r="E13" s="135">
        <v>5</v>
      </c>
      <c r="F13" s="135"/>
      <c r="G13" s="59">
        <f t="shared" si="0"/>
        <v>10</v>
      </c>
    </row>
    <row r="14" spans="1:7" ht="13.5">
      <c r="A14" s="613"/>
      <c r="B14" s="627"/>
      <c r="C14" s="163" t="s">
        <v>10</v>
      </c>
      <c r="D14" s="231"/>
      <c r="E14" s="231"/>
      <c r="F14" s="231">
        <v>3</v>
      </c>
      <c r="G14" s="59">
        <f t="shared" si="0"/>
        <v>3</v>
      </c>
    </row>
    <row r="15" spans="1:7" ht="13.5">
      <c r="A15" s="613"/>
      <c r="B15" s="627"/>
      <c r="C15" s="163" t="s">
        <v>11</v>
      </c>
      <c r="D15" s="146"/>
      <c r="E15" s="146"/>
      <c r="F15" s="146">
        <v>2</v>
      </c>
      <c r="G15" s="59">
        <f t="shared" si="0"/>
        <v>2</v>
      </c>
    </row>
    <row r="16" spans="1:7">
      <c r="A16" s="613"/>
      <c r="B16" s="627"/>
      <c r="C16" s="628" t="s">
        <v>53</v>
      </c>
      <c r="D16" s="230"/>
      <c r="E16" s="230"/>
      <c r="F16" s="230">
        <v>1</v>
      </c>
      <c r="G16" s="59">
        <f t="shared" si="0"/>
        <v>1</v>
      </c>
    </row>
    <row r="17" spans="1:7">
      <c r="A17" s="613"/>
      <c r="B17" s="606"/>
      <c r="C17" s="629"/>
      <c r="D17" s="135"/>
      <c r="E17" s="135"/>
      <c r="F17" s="135">
        <v>1</v>
      </c>
      <c r="G17" s="59">
        <f t="shared" si="0"/>
        <v>1</v>
      </c>
    </row>
    <row r="18" spans="1:7" ht="13.5">
      <c r="A18" s="613"/>
      <c r="B18" s="605" t="s">
        <v>70</v>
      </c>
      <c r="C18" s="163" t="s">
        <v>12</v>
      </c>
      <c r="D18" s="146">
        <v>2</v>
      </c>
      <c r="E18" s="146">
        <v>2</v>
      </c>
      <c r="F18" s="146">
        <v>2</v>
      </c>
      <c r="G18" s="59">
        <f t="shared" si="0"/>
        <v>6</v>
      </c>
    </row>
    <row r="19" spans="1:7" ht="13.5">
      <c r="A19" s="613"/>
      <c r="B19" s="627"/>
      <c r="C19" s="242" t="s">
        <v>13</v>
      </c>
      <c r="D19" s="231">
        <v>1</v>
      </c>
      <c r="E19" s="231">
        <v>1</v>
      </c>
      <c r="F19" s="231">
        <v>1</v>
      </c>
      <c r="G19" s="59">
        <f t="shared" si="0"/>
        <v>3</v>
      </c>
    </row>
    <row r="20" spans="1:7" ht="13.5">
      <c r="A20" s="613"/>
      <c r="B20" s="606"/>
      <c r="C20" s="242" t="s">
        <v>14</v>
      </c>
      <c r="D20" s="232">
        <v>1</v>
      </c>
      <c r="E20" s="232">
        <v>1</v>
      </c>
      <c r="F20" s="232">
        <v>2</v>
      </c>
      <c r="G20" s="59">
        <f t="shared" si="0"/>
        <v>4</v>
      </c>
    </row>
    <row r="21" spans="1:7">
      <c r="A21" s="613"/>
      <c r="B21" s="605" t="s">
        <v>82</v>
      </c>
      <c r="C21" s="605" t="s">
        <v>83</v>
      </c>
      <c r="D21" s="623">
        <v>0.5</v>
      </c>
      <c r="E21" s="623"/>
      <c r="F21" s="623"/>
      <c r="G21" s="454"/>
    </row>
    <row r="22" spans="1:7">
      <c r="A22" s="613"/>
      <c r="B22" s="627"/>
      <c r="C22" s="627"/>
      <c r="D22" s="623"/>
      <c r="E22" s="623"/>
      <c r="F22" s="623"/>
      <c r="G22" s="455"/>
    </row>
    <row r="23" spans="1:7" ht="12.75" customHeight="1">
      <c r="A23" s="613"/>
      <c r="B23" s="606"/>
      <c r="C23" s="606"/>
      <c r="D23" s="623"/>
      <c r="E23" s="623"/>
      <c r="F23" s="623"/>
      <c r="G23" s="456"/>
    </row>
    <row r="24" spans="1:7" ht="13.5">
      <c r="A24" s="613"/>
      <c r="B24" s="600" t="s">
        <v>72</v>
      </c>
      <c r="C24" s="174" t="s">
        <v>30</v>
      </c>
      <c r="D24" s="146"/>
      <c r="E24" s="146"/>
      <c r="F24" s="146">
        <v>2</v>
      </c>
      <c r="G24" s="59">
        <f t="shared" ref="G24:G38" si="1">SUM(D24:F24)</f>
        <v>2</v>
      </c>
    </row>
    <row r="25" spans="1:7" ht="13.5">
      <c r="A25" s="613"/>
      <c r="B25" s="601"/>
      <c r="C25" s="176" t="s">
        <v>16</v>
      </c>
      <c r="D25" s="146"/>
      <c r="E25" s="146"/>
      <c r="F25" s="146"/>
      <c r="G25" s="59">
        <f t="shared" si="1"/>
        <v>0</v>
      </c>
    </row>
    <row r="26" spans="1:7" ht="13.5">
      <c r="A26" s="613"/>
      <c r="B26" s="602"/>
      <c r="C26" s="163" t="s">
        <v>15</v>
      </c>
      <c r="D26" s="230">
        <v>1</v>
      </c>
      <c r="E26" s="230">
        <v>1</v>
      </c>
      <c r="F26" s="230">
        <v>2</v>
      </c>
      <c r="G26" s="59">
        <f t="shared" si="1"/>
        <v>4</v>
      </c>
    </row>
    <row r="27" spans="1:7" ht="13.5">
      <c r="A27" s="613"/>
      <c r="B27" s="603" t="s">
        <v>17</v>
      </c>
      <c r="C27" s="163" t="s">
        <v>73</v>
      </c>
      <c r="D27" s="146">
        <v>1</v>
      </c>
      <c r="E27" s="146">
        <v>1</v>
      </c>
      <c r="F27" s="146">
        <v>1</v>
      </c>
      <c r="G27" s="59">
        <f t="shared" si="1"/>
        <v>3</v>
      </c>
    </row>
    <row r="28" spans="1:7" ht="13.5">
      <c r="A28" s="613"/>
      <c r="B28" s="604"/>
      <c r="C28" s="25" t="s">
        <v>74</v>
      </c>
      <c r="D28" s="231">
        <v>1</v>
      </c>
      <c r="E28" s="231">
        <v>1</v>
      </c>
      <c r="F28" s="231">
        <v>1</v>
      </c>
      <c r="G28" s="59">
        <f t="shared" si="1"/>
        <v>3</v>
      </c>
    </row>
    <row r="29" spans="1:7" ht="13.5">
      <c r="A29" s="613"/>
      <c r="B29" s="605" t="s">
        <v>26</v>
      </c>
      <c r="C29" s="20" t="s">
        <v>26</v>
      </c>
      <c r="D29" s="146">
        <v>2</v>
      </c>
      <c r="E29" s="146">
        <v>2</v>
      </c>
      <c r="F29" s="146">
        <v>1</v>
      </c>
      <c r="G29" s="59">
        <f t="shared" si="1"/>
        <v>5</v>
      </c>
    </row>
    <row r="30" spans="1:7">
      <c r="A30" s="613"/>
      <c r="B30" s="606"/>
      <c r="C30" s="24"/>
      <c r="D30" s="146">
        <v>2</v>
      </c>
      <c r="E30" s="146">
        <v>2</v>
      </c>
      <c r="F30" s="146">
        <v>1</v>
      </c>
      <c r="G30" s="59">
        <f t="shared" si="1"/>
        <v>5</v>
      </c>
    </row>
    <row r="31" spans="1:7" ht="13.5" customHeight="1">
      <c r="A31" s="613"/>
      <c r="B31" s="605" t="s">
        <v>75</v>
      </c>
      <c r="C31" s="163" t="s">
        <v>19</v>
      </c>
      <c r="D31" s="231"/>
      <c r="E31" s="231"/>
      <c r="F31" s="231">
        <v>1</v>
      </c>
      <c r="G31" s="59">
        <f t="shared" si="1"/>
        <v>1</v>
      </c>
    </row>
    <row r="32" spans="1:7" ht="12.75" customHeight="1">
      <c r="A32" s="613"/>
      <c r="B32" s="606"/>
      <c r="C32" s="19" t="s">
        <v>138</v>
      </c>
      <c r="D32" s="146">
        <v>3</v>
      </c>
      <c r="E32" s="146">
        <v>3</v>
      </c>
      <c r="F32" s="146">
        <v>3</v>
      </c>
      <c r="G32" s="59">
        <f t="shared" si="1"/>
        <v>9</v>
      </c>
    </row>
    <row r="33" spans="1:7" ht="13.5">
      <c r="A33" s="220" t="s">
        <v>119</v>
      </c>
      <c r="B33" s="224"/>
      <c r="C33" s="41"/>
      <c r="D33" s="233">
        <f>SUM(D7:D32)-D30</f>
        <v>33.5</v>
      </c>
      <c r="E33" s="233">
        <f>SUM(E7:E32)-E30</f>
        <v>35</v>
      </c>
      <c r="F33" s="233">
        <f>SUM(F7:F32)-F17-F30</f>
        <v>36</v>
      </c>
      <c r="G33" s="233">
        <f t="shared" si="1"/>
        <v>104.5</v>
      </c>
    </row>
    <row r="34" spans="1:7" ht="13.5">
      <c r="A34" s="220" t="s">
        <v>120</v>
      </c>
      <c r="B34" s="224"/>
      <c r="C34" s="41"/>
      <c r="D34" s="233">
        <f>SUM(D7:D32)</f>
        <v>35.5</v>
      </c>
      <c r="E34" s="233">
        <f>SUM(E7:E32)</f>
        <v>37</v>
      </c>
      <c r="F34" s="233">
        <f>SUM(F7:F32)</f>
        <v>38</v>
      </c>
      <c r="G34" s="233">
        <f t="shared" si="1"/>
        <v>110.5</v>
      </c>
    </row>
    <row r="35" spans="1:7" ht="13.5" customHeight="1">
      <c r="A35" s="617" t="s">
        <v>121</v>
      </c>
      <c r="B35" s="618"/>
      <c r="C35" s="243" t="s">
        <v>123</v>
      </c>
      <c r="D35" s="234"/>
      <c r="E35" s="230"/>
      <c r="F35" s="230">
        <v>1</v>
      </c>
      <c r="G35" s="59">
        <f t="shared" si="1"/>
        <v>1</v>
      </c>
    </row>
    <row r="36" spans="1:7" ht="12.75" customHeight="1">
      <c r="A36" s="619"/>
      <c r="B36" s="620"/>
      <c r="C36" s="598" t="s">
        <v>53</v>
      </c>
      <c r="D36" s="226">
        <v>1</v>
      </c>
      <c r="E36" s="146">
        <v>1</v>
      </c>
      <c r="F36" s="146"/>
      <c r="G36" s="59">
        <f t="shared" si="1"/>
        <v>2</v>
      </c>
    </row>
    <row r="37" spans="1:7" ht="12.75" customHeight="1">
      <c r="A37" s="619"/>
      <c r="B37" s="620"/>
      <c r="C37" s="598"/>
      <c r="D37" s="235">
        <v>1</v>
      </c>
      <c r="E37" s="231">
        <v>1</v>
      </c>
      <c r="F37" s="231"/>
      <c r="G37" s="59">
        <f t="shared" si="1"/>
        <v>2</v>
      </c>
    </row>
    <row r="38" spans="1:7" ht="12.75" customHeight="1">
      <c r="A38" s="619"/>
      <c r="B38" s="620"/>
      <c r="C38" s="241" t="s">
        <v>58</v>
      </c>
      <c r="D38" s="146">
        <v>0.5</v>
      </c>
      <c r="E38" s="146"/>
      <c r="F38" s="146"/>
      <c r="G38" s="59">
        <f t="shared" si="1"/>
        <v>0.5</v>
      </c>
    </row>
    <row r="39" spans="1:7" ht="13.5">
      <c r="A39" s="621"/>
      <c r="B39" s="622"/>
      <c r="C39" s="241" t="s">
        <v>9</v>
      </c>
      <c r="D39" s="146"/>
      <c r="E39" s="146"/>
      <c r="F39" s="146">
        <v>1</v>
      </c>
      <c r="G39" s="59"/>
    </row>
    <row r="40" spans="1:7" ht="13.5">
      <c r="A40" s="595" t="s">
        <v>85</v>
      </c>
      <c r="B40" s="596"/>
      <c r="C40" s="597"/>
      <c r="D40" s="236">
        <v>1.5</v>
      </c>
      <c r="E40" s="236">
        <v>1</v>
      </c>
      <c r="F40" s="236">
        <v>2</v>
      </c>
      <c r="G40" s="59">
        <f t="shared" ref="G40:G57" si="2">SUM(D40:F40)</f>
        <v>4.5</v>
      </c>
    </row>
    <row r="41" spans="1:7" ht="14.25" thickBot="1">
      <c r="A41" s="609" t="s">
        <v>122</v>
      </c>
      <c r="B41" s="610"/>
      <c r="C41" s="611"/>
      <c r="D41" s="246">
        <v>2.5</v>
      </c>
      <c r="E41" s="246">
        <v>2</v>
      </c>
      <c r="F41" s="246">
        <v>2</v>
      </c>
      <c r="G41" s="152">
        <f t="shared" si="2"/>
        <v>6.5</v>
      </c>
    </row>
    <row r="42" spans="1:7" ht="14.25" thickBot="1">
      <c r="A42" s="614" t="s">
        <v>136</v>
      </c>
      <c r="B42" s="615"/>
      <c r="C42" s="616"/>
      <c r="D42" s="188">
        <f t="shared" ref="D42:F43" si="3">D33+D40</f>
        <v>35</v>
      </c>
      <c r="E42" s="188">
        <f t="shared" si="3"/>
        <v>36</v>
      </c>
      <c r="F42" s="188">
        <f t="shared" si="3"/>
        <v>38</v>
      </c>
      <c r="G42" s="185">
        <f t="shared" si="2"/>
        <v>109</v>
      </c>
    </row>
    <row r="43" spans="1:7" ht="12.75" customHeight="1" thickBot="1">
      <c r="A43" s="614" t="s">
        <v>137</v>
      </c>
      <c r="B43" s="615"/>
      <c r="C43" s="616"/>
      <c r="D43" s="188">
        <f t="shared" si="3"/>
        <v>38</v>
      </c>
      <c r="E43" s="188">
        <f t="shared" si="3"/>
        <v>39</v>
      </c>
      <c r="F43" s="188">
        <f t="shared" si="3"/>
        <v>40</v>
      </c>
      <c r="G43" s="185">
        <f t="shared" si="2"/>
        <v>117</v>
      </c>
    </row>
    <row r="44" spans="1:7" ht="13.5" customHeight="1">
      <c r="A44" s="510" t="s">
        <v>134</v>
      </c>
      <c r="B44" s="606" t="s">
        <v>124</v>
      </c>
      <c r="C44" s="187" t="s">
        <v>66</v>
      </c>
      <c r="D44" s="235">
        <v>1</v>
      </c>
      <c r="E44" s="247">
        <v>1</v>
      </c>
      <c r="F44" s="231">
        <v>1</v>
      </c>
      <c r="G44" s="153">
        <f t="shared" si="2"/>
        <v>3</v>
      </c>
    </row>
    <row r="45" spans="1:7" ht="13.5">
      <c r="A45" s="510"/>
      <c r="B45" s="607"/>
      <c r="C45" s="178" t="s">
        <v>16</v>
      </c>
      <c r="D45" s="226"/>
      <c r="E45" s="226"/>
      <c r="F45" s="226">
        <v>1</v>
      </c>
      <c r="G45" s="153">
        <f t="shared" si="2"/>
        <v>1</v>
      </c>
    </row>
    <row r="46" spans="1:7" ht="13.5">
      <c r="A46" s="510"/>
      <c r="B46" s="607"/>
      <c r="C46" s="242" t="s">
        <v>132</v>
      </c>
      <c r="D46" s="226">
        <v>1</v>
      </c>
      <c r="E46" s="146">
        <v>1</v>
      </c>
      <c r="F46" s="146">
        <v>1</v>
      </c>
      <c r="G46" s="153">
        <f t="shared" si="2"/>
        <v>3</v>
      </c>
    </row>
    <row r="47" spans="1:7" ht="13.5">
      <c r="A47" s="510"/>
      <c r="B47" s="607" t="s">
        <v>125</v>
      </c>
      <c r="C47" s="242" t="s">
        <v>30</v>
      </c>
      <c r="D47" s="226">
        <v>1</v>
      </c>
      <c r="E47" s="146">
        <v>1</v>
      </c>
      <c r="F47" s="146">
        <v>1</v>
      </c>
      <c r="G47" s="153">
        <f t="shared" si="2"/>
        <v>3</v>
      </c>
    </row>
    <row r="48" spans="1:7" ht="12.75" customHeight="1">
      <c r="A48" s="510"/>
      <c r="B48" s="607"/>
      <c r="C48" s="242" t="s">
        <v>59</v>
      </c>
      <c r="D48" s="226">
        <v>0.5</v>
      </c>
      <c r="E48" s="226">
        <v>0.5</v>
      </c>
      <c r="F48" s="226">
        <v>0.5</v>
      </c>
      <c r="G48" s="88">
        <f t="shared" si="2"/>
        <v>1.5</v>
      </c>
    </row>
    <row r="49" spans="1:7" ht="12.75" customHeight="1">
      <c r="A49" s="510"/>
      <c r="B49" s="607"/>
      <c r="C49" s="229" t="s">
        <v>131</v>
      </c>
      <c r="D49" s="227">
        <v>1</v>
      </c>
      <c r="E49" s="148">
        <v>1</v>
      </c>
      <c r="F49" s="148">
        <v>1</v>
      </c>
      <c r="G49" s="153">
        <f t="shared" si="2"/>
        <v>3</v>
      </c>
    </row>
    <row r="50" spans="1:7" ht="15" customHeight="1">
      <c r="A50" s="510"/>
      <c r="B50" s="245" t="s">
        <v>129</v>
      </c>
      <c r="C50" s="178" t="s">
        <v>87</v>
      </c>
      <c r="D50" s="226">
        <v>1</v>
      </c>
      <c r="E50" s="146">
        <v>1</v>
      </c>
      <c r="F50" s="146">
        <v>1</v>
      </c>
      <c r="G50" s="91">
        <f t="shared" si="2"/>
        <v>3</v>
      </c>
    </row>
    <row r="51" spans="1:7" ht="13.5">
      <c r="A51" s="510"/>
      <c r="B51" s="608" t="s">
        <v>126</v>
      </c>
      <c r="C51" s="178" t="s">
        <v>130</v>
      </c>
      <c r="D51" s="226">
        <v>0.5</v>
      </c>
      <c r="E51" s="146">
        <v>0.5</v>
      </c>
      <c r="F51" s="146">
        <v>0.5</v>
      </c>
      <c r="G51" s="91">
        <f t="shared" si="2"/>
        <v>1.5</v>
      </c>
    </row>
    <row r="52" spans="1:7" ht="13.5">
      <c r="A52" s="510"/>
      <c r="B52" s="608"/>
      <c r="C52" s="242" t="s">
        <v>19</v>
      </c>
      <c r="D52" s="226">
        <v>1</v>
      </c>
      <c r="E52" s="226">
        <v>1</v>
      </c>
      <c r="F52" s="226"/>
      <c r="G52" s="238">
        <f t="shared" si="2"/>
        <v>2</v>
      </c>
    </row>
    <row r="53" spans="1:7" ht="13.5">
      <c r="A53" s="510"/>
      <c r="B53" s="599" t="s">
        <v>127</v>
      </c>
      <c r="C53" s="242" t="s">
        <v>89</v>
      </c>
      <c r="D53" s="228">
        <v>1</v>
      </c>
      <c r="E53" s="135">
        <v>1</v>
      </c>
      <c r="F53" s="135">
        <v>1</v>
      </c>
      <c r="G53" s="239">
        <f t="shared" si="2"/>
        <v>3</v>
      </c>
    </row>
    <row r="54" spans="1:7" ht="13.5">
      <c r="A54" s="510"/>
      <c r="B54" s="599"/>
      <c r="C54" s="242" t="s">
        <v>91</v>
      </c>
      <c r="D54" s="228">
        <v>1</v>
      </c>
      <c r="E54" s="135">
        <v>1</v>
      </c>
      <c r="F54" s="135">
        <v>0.5</v>
      </c>
      <c r="G54" s="239">
        <f t="shared" si="2"/>
        <v>2.5</v>
      </c>
    </row>
    <row r="55" spans="1:7" ht="13.5">
      <c r="A55" s="510"/>
      <c r="B55" s="599" t="s">
        <v>128</v>
      </c>
      <c r="C55" s="242" t="s">
        <v>90</v>
      </c>
      <c r="D55" s="226">
        <v>0.5</v>
      </c>
      <c r="E55" s="226">
        <v>0.5</v>
      </c>
      <c r="F55" s="226">
        <v>0.5</v>
      </c>
      <c r="G55" s="238">
        <f t="shared" si="2"/>
        <v>1.5</v>
      </c>
    </row>
    <row r="56" spans="1:7" ht="13.5">
      <c r="A56" s="511"/>
      <c r="B56" s="599"/>
      <c r="C56" s="242" t="s">
        <v>133</v>
      </c>
      <c r="D56" s="147">
        <v>0.5</v>
      </c>
      <c r="E56" s="147">
        <v>0.5</v>
      </c>
      <c r="F56" s="147">
        <v>1</v>
      </c>
      <c r="G56" s="240">
        <f t="shared" si="2"/>
        <v>2</v>
      </c>
    </row>
    <row r="57" spans="1:7" ht="15.75" customHeight="1">
      <c r="A57" s="593" t="s">
        <v>135</v>
      </c>
      <c r="B57" s="593"/>
      <c r="C57" s="594"/>
      <c r="D57" s="237">
        <f>SUM(D44:D56)</f>
        <v>10</v>
      </c>
      <c r="E57" s="237">
        <f>SUM(E44:E56)</f>
        <v>10</v>
      </c>
      <c r="F57" s="237">
        <f>SUM(F44:F56)</f>
        <v>10</v>
      </c>
      <c r="G57" s="237">
        <f t="shared" si="2"/>
        <v>30</v>
      </c>
    </row>
    <row r="58" spans="1:7">
      <c r="A58" s="50"/>
      <c r="G58" s="221">
        <f>G43+G57</f>
        <v>147</v>
      </c>
    </row>
    <row r="59" spans="1:7">
      <c r="D59" s="8"/>
      <c r="E59" s="8"/>
      <c r="F59" s="8"/>
      <c r="G59" s="223"/>
    </row>
    <row r="60" spans="1:7">
      <c r="G60" s="222"/>
    </row>
  </sheetData>
  <mergeCells count="35">
    <mergeCell ref="A1:G1"/>
    <mergeCell ref="B3:B6"/>
    <mergeCell ref="C3:C6"/>
    <mergeCell ref="D3:G3"/>
    <mergeCell ref="D4:F4"/>
    <mergeCell ref="G5:G6"/>
    <mergeCell ref="G21:G23"/>
    <mergeCell ref="D21:D23"/>
    <mergeCell ref="E21:E23"/>
    <mergeCell ref="F21:F23"/>
    <mergeCell ref="B7:B12"/>
    <mergeCell ref="C11:C12"/>
    <mergeCell ref="B13:B17"/>
    <mergeCell ref="C16:C17"/>
    <mergeCell ref="B18:B20"/>
    <mergeCell ref="B21:B23"/>
    <mergeCell ref="C21:C23"/>
    <mergeCell ref="B24:B26"/>
    <mergeCell ref="B27:B28"/>
    <mergeCell ref="B29:B30"/>
    <mergeCell ref="B53:B54"/>
    <mergeCell ref="B44:B46"/>
    <mergeCell ref="B47:B49"/>
    <mergeCell ref="B51:B52"/>
    <mergeCell ref="A41:C41"/>
    <mergeCell ref="B31:B32"/>
    <mergeCell ref="A7:A32"/>
    <mergeCell ref="A43:C43"/>
    <mergeCell ref="A35:B39"/>
    <mergeCell ref="A42:C42"/>
    <mergeCell ref="A57:C57"/>
    <mergeCell ref="A40:C40"/>
    <mergeCell ref="C36:C37"/>
    <mergeCell ref="A44:A56"/>
    <mergeCell ref="B55:B56"/>
  </mergeCells>
  <pageMargins left="0.70866141732283472" right="0.51181102362204722" top="0.35433070866141736" bottom="0.15748031496062992" header="0.31496062992125984" footer="0.31496062992125984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0"/>
  <sheetViews>
    <sheetView topLeftCell="A10" workbookViewId="0">
      <selection activeCell="G20" sqref="G20"/>
    </sheetView>
  </sheetViews>
  <sheetFormatPr defaultRowHeight="12.75"/>
  <cols>
    <col min="1" max="1" width="4.7109375" style="102" customWidth="1"/>
    <col min="2" max="2" width="17" style="102" customWidth="1"/>
    <col min="3" max="3" width="37.5703125" style="102" customWidth="1"/>
    <col min="4" max="4" width="6" style="2" customWidth="1"/>
    <col min="5" max="6" width="5.42578125" style="2" customWidth="1"/>
    <col min="7" max="7" width="5.85546875" style="2" customWidth="1"/>
    <col min="8" max="8" width="10.7109375" style="3" customWidth="1"/>
  </cols>
  <sheetData>
    <row r="2" spans="1:8">
      <c r="A2" s="477" t="s">
        <v>139</v>
      </c>
      <c r="B2" s="477"/>
      <c r="C2" s="477"/>
      <c r="D2" s="477"/>
      <c r="E2" s="477"/>
      <c r="F2" s="477"/>
      <c r="G2" s="477"/>
      <c r="H2"/>
    </row>
    <row r="3" spans="1:8" ht="13.5" thickBot="1">
      <c r="B3" s="225"/>
      <c r="C3" s="248" t="s">
        <v>51</v>
      </c>
      <c r="G3" s="221"/>
      <c r="H3"/>
    </row>
    <row r="4" spans="1:8" ht="14.25">
      <c r="A4" s="655"/>
      <c r="B4" s="488" t="s">
        <v>39</v>
      </c>
      <c r="C4" s="491" t="s">
        <v>0</v>
      </c>
      <c r="D4" s="479"/>
      <c r="E4" s="479"/>
      <c r="F4" s="479"/>
      <c r="G4" s="479"/>
      <c r="H4" s="479"/>
    </row>
    <row r="5" spans="1:8" ht="14.25">
      <c r="A5" s="656"/>
      <c r="B5" s="489"/>
      <c r="C5" s="492"/>
      <c r="D5" s="494" t="s">
        <v>51</v>
      </c>
      <c r="E5" s="495"/>
      <c r="F5" s="495"/>
      <c r="G5" s="496"/>
      <c r="H5" s="57" t="s">
        <v>140</v>
      </c>
    </row>
    <row r="6" spans="1:8" ht="45.75">
      <c r="A6" s="656"/>
      <c r="B6" s="489"/>
      <c r="C6" s="492"/>
      <c r="D6" s="33" t="s">
        <v>41</v>
      </c>
      <c r="E6" s="33" t="s">
        <v>41</v>
      </c>
      <c r="F6" s="33" t="s">
        <v>41</v>
      </c>
      <c r="G6" s="33" t="s">
        <v>41</v>
      </c>
      <c r="H6" s="483" t="s">
        <v>32</v>
      </c>
    </row>
    <row r="7" spans="1:8" ht="14.25">
      <c r="A7" s="657"/>
      <c r="B7" s="490"/>
      <c r="C7" s="493"/>
      <c r="D7" s="36" t="s">
        <v>5</v>
      </c>
      <c r="E7" s="36" t="s">
        <v>25</v>
      </c>
      <c r="F7" s="36" t="s">
        <v>6</v>
      </c>
      <c r="G7" s="36" t="s">
        <v>23</v>
      </c>
      <c r="H7" s="485"/>
    </row>
    <row r="8" spans="1:8" ht="13.5">
      <c r="A8" s="637" t="s">
        <v>146</v>
      </c>
      <c r="B8" s="249" t="s">
        <v>8</v>
      </c>
      <c r="C8" s="244" t="s">
        <v>9</v>
      </c>
      <c r="D8" s="256">
        <v>3</v>
      </c>
      <c r="E8" s="256">
        <v>3</v>
      </c>
      <c r="F8" s="256">
        <v>3</v>
      </c>
      <c r="G8" s="256">
        <v>3</v>
      </c>
      <c r="H8" s="257">
        <f t="shared" ref="H8:H29" si="0">SUM(D8:G8)</f>
        <v>12</v>
      </c>
    </row>
    <row r="9" spans="1:8" ht="13.5">
      <c r="A9" s="638"/>
      <c r="B9" s="253"/>
      <c r="C9" s="244" t="s">
        <v>101</v>
      </c>
      <c r="D9" s="256">
        <v>3</v>
      </c>
      <c r="E9" s="256">
        <v>3</v>
      </c>
      <c r="F9" s="256">
        <v>3</v>
      </c>
      <c r="G9" s="256">
        <v>3</v>
      </c>
      <c r="H9" s="257">
        <f t="shared" si="0"/>
        <v>12</v>
      </c>
    </row>
    <row r="10" spans="1:8" ht="13.5">
      <c r="A10" s="638"/>
      <c r="B10" s="253"/>
      <c r="C10" s="649" t="s">
        <v>42</v>
      </c>
      <c r="D10" s="258">
        <v>3</v>
      </c>
      <c r="E10" s="258">
        <v>3</v>
      </c>
      <c r="F10" s="258">
        <v>3</v>
      </c>
      <c r="G10" s="258">
        <v>3</v>
      </c>
      <c r="H10" s="257">
        <f t="shared" si="0"/>
        <v>12</v>
      </c>
    </row>
    <row r="11" spans="1:8" ht="13.5">
      <c r="A11" s="638"/>
      <c r="B11" s="187"/>
      <c r="C11" s="651"/>
      <c r="D11" s="432">
        <v>3</v>
      </c>
      <c r="E11" s="432">
        <v>3</v>
      </c>
      <c r="F11" s="432">
        <v>3</v>
      </c>
      <c r="G11" s="432">
        <v>3</v>
      </c>
      <c r="H11" s="257">
        <f t="shared" si="0"/>
        <v>12</v>
      </c>
    </row>
    <row r="12" spans="1:8" ht="13.5">
      <c r="A12" s="638"/>
      <c r="B12" s="646" t="s">
        <v>71</v>
      </c>
      <c r="C12" s="249" t="s">
        <v>18</v>
      </c>
      <c r="D12" s="256"/>
      <c r="E12" s="256"/>
      <c r="F12" s="256"/>
      <c r="G12" s="256"/>
      <c r="H12" s="257">
        <f t="shared" si="0"/>
        <v>0</v>
      </c>
    </row>
    <row r="13" spans="1:8" ht="13.5">
      <c r="A13" s="638"/>
      <c r="B13" s="648"/>
      <c r="C13" s="244" t="s">
        <v>10</v>
      </c>
      <c r="D13" s="259">
        <v>3</v>
      </c>
      <c r="E13" s="259">
        <v>3</v>
      </c>
      <c r="F13" s="259">
        <v>3</v>
      </c>
      <c r="G13" s="259">
        <v>3</v>
      </c>
      <c r="H13" s="257">
        <f t="shared" si="0"/>
        <v>12</v>
      </c>
    </row>
    <row r="14" spans="1:8" ht="13.5">
      <c r="A14" s="638"/>
      <c r="B14" s="648"/>
      <c r="C14" s="244" t="s">
        <v>11</v>
      </c>
      <c r="D14" s="256">
        <v>2</v>
      </c>
      <c r="E14" s="256">
        <v>2</v>
      </c>
      <c r="F14" s="256">
        <v>2</v>
      </c>
      <c r="G14" s="256">
        <v>2</v>
      </c>
      <c r="H14" s="257">
        <f t="shared" si="0"/>
        <v>8</v>
      </c>
    </row>
    <row r="15" spans="1:8">
      <c r="A15" s="638"/>
      <c r="B15" s="648"/>
      <c r="C15" s="646" t="s">
        <v>53</v>
      </c>
      <c r="D15" s="258">
        <v>1</v>
      </c>
      <c r="E15" s="258">
        <v>1</v>
      </c>
      <c r="F15" s="258">
        <v>2</v>
      </c>
      <c r="G15" s="258">
        <v>2</v>
      </c>
      <c r="H15" s="257">
        <f t="shared" si="0"/>
        <v>6</v>
      </c>
    </row>
    <row r="16" spans="1:8">
      <c r="A16" s="638"/>
      <c r="B16" s="647"/>
      <c r="C16" s="647"/>
      <c r="D16" s="432">
        <v>1</v>
      </c>
      <c r="E16" s="432">
        <v>1</v>
      </c>
      <c r="F16" s="432">
        <v>2</v>
      </c>
      <c r="G16" s="432">
        <v>2</v>
      </c>
      <c r="H16" s="257">
        <f t="shared" si="0"/>
        <v>6</v>
      </c>
    </row>
    <row r="17" spans="1:8" ht="13.5">
      <c r="A17" s="638"/>
      <c r="B17" s="646" t="s">
        <v>70</v>
      </c>
      <c r="C17" s="244" t="s">
        <v>12</v>
      </c>
      <c r="D17" s="256">
        <v>2</v>
      </c>
      <c r="E17" s="256">
        <v>2</v>
      </c>
      <c r="F17" s="256">
        <v>2</v>
      </c>
      <c r="G17" s="256">
        <v>2</v>
      </c>
      <c r="H17" s="257">
        <f t="shared" si="0"/>
        <v>8</v>
      </c>
    </row>
    <row r="18" spans="1:8" ht="13.5">
      <c r="A18" s="638"/>
      <c r="B18" s="648"/>
      <c r="C18" s="244" t="s">
        <v>13</v>
      </c>
      <c r="D18" s="256">
        <v>1</v>
      </c>
      <c r="E18" s="256">
        <v>1</v>
      </c>
      <c r="F18" s="256">
        <v>1</v>
      </c>
      <c r="G18" s="256">
        <v>1</v>
      </c>
      <c r="H18" s="257">
        <f t="shared" si="0"/>
        <v>4</v>
      </c>
    </row>
    <row r="19" spans="1:8" ht="13.5">
      <c r="A19" s="638"/>
      <c r="B19" s="647"/>
      <c r="C19" s="244" t="s">
        <v>14</v>
      </c>
      <c r="D19" s="258">
        <v>2</v>
      </c>
      <c r="E19" s="256">
        <v>2</v>
      </c>
      <c r="F19" s="256">
        <v>2</v>
      </c>
      <c r="G19" s="256">
        <v>2</v>
      </c>
      <c r="H19" s="257">
        <f t="shared" si="0"/>
        <v>8</v>
      </c>
    </row>
    <row r="20" spans="1:8" ht="13.5">
      <c r="A20" s="638"/>
      <c r="B20" s="643" t="s">
        <v>72</v>
      </c>
      <c r="C20" s="250" t="s">
        <v>30</v>
      </c>
      <c r="D20" s="256">
        <v>2</v>
      </c>
      <c r="E20" s="258">
        <v>2</v>
      </c>
      <c r="F20" s="258">
        <v>2</v>
      </c>
      <c r="G20" s="258">
        <v>2</v>
      </c>
      <c r="H20" s="257">
        <f t="shared" si="0"/>
        <v>8</v>
      </c>
    </row>
    <row r="21" spans="1:8" ht="13.5">
      <c r="A21" s="638"/>
      <c r="B21" s="644"/>
      <c r="C21" s="175" t="s">
        <v>16</v>
      </c>
      <c r="D21" s="256">
        <v>2</v>
      </c>
      <c r="E21" s="256">
        <v>2</v>
      </c>
      <c r="F21" s="256">
        <v>2</v>
      </c>
      <c r="G21" s="256">
        <v>2</v>
      </c>
      <c r="H21" s="257">
        <f t="shared" si="0"/>
        <v>8</v>
      </c>
    </row>
    <row r="22" spans="1:8" ht="13.5">
      <c r="A22" s="638"/>
      <c r="B22" s="645"/>
      <c r="C22" s="244" t="s">
        <v>15</v>
      </c>
      <c r="D22" s="256">
        <v>2</v>
      </c>
      <c r="E22" s="256">
        <v>2</v>
      </c>
      <c r="F22" s="256">
        <v>2</v>
      </c>
      <c r="G22" s="256">
        <v>2</v>
      </c>
      <c r="H22" s="257">
        <f t="shared" si="0"/>
        <v>8</v>
      </c>
    </row>
    <row r="23" spans="1:8" ht="13.5">
      <c r="A23" s="638"/>
      <c r="B23" s="249" t="s">
        <v>17</v>
      </c>
      <c r="C23" s="244" t="s">
        <v>63</v>
      </c>
      <c r="D23" s="256">
        <v>1</v>
      </c>
      <c r="E23" s="256">
        <v>1</v>
      </c>
      <c r="F23" s="256">
        <v>1</v>
      </c>
      <c r="G23" s="256">
        <v>1</v>
      </c>
      <c r="H23" s="257">
        <f t="shared" si="0"/>
        <v>4</v>
      </c>
    </row>
    <row r="24" spans="1:8" ht="13.5">
      <c r="A24" s="638"/>
      <c r="B24" s="646" t="s">
        <v>26</v>
      </c>
      <c r="C24" s="251" t="s">
        <v>26</v>
      </c>
      <c r="D24" s="256">
        <v>1</v>
      </c>
      <c r="E24" s="256">
        <v>1</v>
      </c>
      <c r="F24" s="256"/>
      <c r="G24" s="256"/>
      <c r="H24" s="257">
        <f t="shared" si="0"/>
        <v>2</v>
      </c>
    </row>
    <row r="25" spans="1:8" ht="13.5">
      <c r="A25" s="638"/>
      <c r="B25" s="647"/>
      <c r="C25" s="129"/>
      <c r="D25" s="433">
        <v>1</v>
      </c>
      <c r="E25" s="433">
        <v>1</v>
      </c>
      <c r="F25" s="256"/>
      <c r="G25" s="256"/>
      <c r="H25" s="257">
        <f t="shared" si="0"/>
        <v>2</v>
      </c>
    </row>
    <row r="26" spans="1:8" ht="13.5">
      <c r="A26" s="638"/>
      <c r="B26" s="646" t="s">
        <v>75</v>
      </c>
      <c r="C26" s="244" t="s">
        <v>19</v>
      </c>
      <c r="D26" s="259">
        <v>1</v>
      </c>
      <c r="E26" s="256">
        <v>1</v>
      </c>
      <c r="F26" s="256"/>
      <c r="G26" s="256"/>
      <c r="H26" s="257">
        <f t="shared" si="0"/>
        <v>2</v>
      </c>
    </row>
    <row r="27" spans="1:8">
      <c r="A27" s="638"/>
      <c r="B27" s="648"/>
      <c r="C27" s="649" t="s">
        <v>31</v>
      </c>
      <c r="D27" s="256">
        <v>3</v>
      </c>
      <c r="E27" s="256">
        <v>3</v>
      </c>
      <c r="F27" s="256">
        <v>3</v>
      </c>
      <c r="G27" s="256">
        <v>3</v>
      </c>
      <c r="H27" s="257">
        <f t="shared" si="0"/>
        <v>12</v>
      </c>
    </row>
    <row r="28" spans="1:8" ht="13.5" thickBot="1">
      <c r="A28" s="638"/>
      <c r="B28" s="648"/>
      <c r="C28" s="650"/>
      <c r="D28" s="432">
        <v>3</v>
      </c>
      <c r="E28" s="432">
        <v>3</v>
      </c>
      <c r="F28" s="432">
        <v>3</v>
      </c>
      <c r="G28" s="432">
        <v>3</v>
      </c>
      <c r="H28" s="269">
        <f t="shared" si="0"/>
        <v>12</v>
      </c>
    </row>
    <row r="29" spans="1:8" ht="14.25" thickBot="1">
      <c r="A29" s="318" t="s">
        <v>147</v>
      </c>
      <c r="B29" s="319"/>
      <c r="C29" s="319"/>
      <c r="D29" s="320">
        <f>D8+D9+D10+D12+D13+D14+D15+D17+D18+D19+D20+D21+D22+D23+D24+D26+D27</f>
        <v>32</v>
      </c>
      <c r="E29" s="320">
        <f t="shared" ref="E29:G29" si="1">E8+E9+E10+E12+E13+E14+E15+E17+E18+E19+E20+E21+E22+E23+E24+E26+E27</f>
        <v>32</v>
      </c>
      <c r="F29" s="320">
        <f t="shared" si="1"/>
        <v>31</v>
      </c>
      <c r="G29" s="320">
        <f t="shared" si="1"/>
        <v>31</v>
      </c>
      <c r="H29" s="321">
        <f t="shared" si="0"/>
        <v>126</v>
      </c>
    </row>
    <row r="30" spans="1:8" ht="14.25" thickBot="1">
      <c r="A30" s="318" t="s">
        <v>148</v>
      </c>
      <c r="B30" s="319"/>
      <c r="C30" s="319"/>
      <c r="D30" s="320">
        <f>D11+D16+D25+D28+D29</f>
        <v>40</v>
      </c>
      <c r="E30" s="320">
        <f t="shared" ref="E30:H30" si="2">E11+E16+E25+E28+E29</f>
        <v>40</v>
      </c>
      <c r="F30" s="320">
        <f t="shared" si="2"/>
        <v>39</v>
      </c>
      <c r="G30" s="320">
        <f t="shared" si="2"/>
        <v>39</v>
      </c>
      <c r="H30" s="320">
        <f t="shared" si="2"/>
        <v>158</v>
      </c>
    </row>
    <row r="31" spans="1:8" ht="13.5" customHeight="1">
      <c r="A31" s="639" t="s">
        <v>93</v>
      </c>
      <c r="B31" s="640"/>
      <c r="C31" s="129" t="s">
        <v>56</v>
      </c>
      <c r="D31" s="259">
        <v>2</v>
      </c>
      <c r="E31" s="259">
        <v>2</v>
      </c>
      <c r="F31" s="259">
        <v>2</v>
      </c>
      <c r="G31" s="259">
        <v>2</v>
      </c>
      <c r="H31" s="262">
        <f>SUM(D31:G31)</f>
        <v>8</v>
      </c>
    </row>
    <row r="32" spans="1:8" ht="13.5">
      <c r="A32" s="639"/>
      <c r="B32" s="640"/>
      <c r="C32" s="229" t="s">
        <v>57</v>
      </c>
      <c r="D32" s="256">
        <v>2</v>
      </c>
      <c r="E32" s="256">
        <v>2</v>
      </c>
      <c r="F32" s="256">
        <v>2</v>
      </c>
      <c r="G32" s="256">
        <v>2</v>
      </c>
      <c r="H32" s="257">
        <f>SUM(D32:G32)</f>
        <v>8</v>
      </c>
    </row>
    <row r="33" spans="1:8" ht="14.25" thickBot="1">
      <c r="A33" s="639"/>
      <c r="B33" s="640"/>
      <c r="C33" s="251" t="s">
        <v>58</v>
      </c>
      <c r="D33" s="258"/>
      <c r="E33" s="258"/>
      <c r="F33" s="258">
        <v>1</v>
      </c>
      <c r="G33" s="258">
        <v>1</v>
      </c>
      <c r="H33" s="269">
        <f>SUM(D33:G33)</f>
        <v>2</v>
      </c>
    </row>
    <row r="34" spans="1:8" ht="14.25" thickBot="1">
      <c r="A34" s="641"/>
      <c r="B34" s="642"/>
      <c r="C34" s="311" t="s">
        <v>94</v>
      </c>
      <c r="D34" s="306">
        <f>SUM(D31:D33)</f>
        <v>4</v>
      </c>
      <c r="E34" s="306">
        <f>SUM(E31:E33)</f>
        <v>4</v>
      </c>
      <c r="F34" s="306">
        <f>SUM(F31:F33)</f>
        <v>5</v>
      </c>
      <c r="G34" s="306">
        <f>SUM(G31:G33)</f>
        <v>5</v>
      </c>
      <c r="H34" s="276">
        <f>SUM(D34:G34)</f>
        <v>18</v>
      </c>
    </row>
    <row r="35" spans="1:8" ht="13.5">
      <c r="A35" s="652" t="s">
        <v>141</v>
      </c>
      <c r="B35" s="653"/>
      <c r="C35" s="254" t="s">
        <v>157</v>
      </c>
      <c r="D35" s="259"/>
      <c r="E35" s="259"/>
      <c r="F35" s="434">
        <v>1</v>
      </c>
      <c r="G35" s="434">
        <v>1</v>
      </c>
      <c r="H35" s="262">
        <f>SUM(F35:G35)</f>
        <v>2</v>
      </c>
    </row>
    <row r="36" spans="1:8" ht="13.5">
      <c r="A36" s="639"/>
      <c r="B36" s="640"/>
      <c r="C36" s="229" t="s">
        <v>158</v>
      </c>
      <c r="D36" s="256"/>
      <c r="E36" s="256"/>
      <c r="F36" s="434">
        <v>1</v>
      </c>
      <c r="G36" s="434">
        <v>1</v>
      </c>
      <c r="H36" s="257">
        <f>SUM(F36:G36)</f>
        <v>2</v>
      </c>
    </row>
    <row r="37" spans="1:8" ht="14.25" thickBot="1">
      <c r="A37" s="639"/>
      <c r="B37" s="640"/>
      <c r="C37" s="274" t="s">
        <v>85</v>
      </c>
      <c r="D37" s="275"/>
      <c r="E37" s="275"/>
      <c r="F37" s="275">
        <f>F35+F36</f>
        <v>2</v>
      </c>
      <c r="G37" s="275">
        <f>G35+G36</f>
        <v>2</v>
      </c>
      <c r="H37" s="269">
        <f>SUM(F37:G37)</f>
        <v>4</v>
      </c>
    </row>
    <row r="38" spans="1:8" ht="14.25" customHeight="1" thickBot="1">
      <c r="A38" s="635" t="s">
        <v>136</v>
      </c>
      <c r="B38" s="636"/>
      <c r="C38" s="636"/>
      <c r="D38" s="272">
        <f>D29+D34</f>
        <v>36</v>
      </c>
      <c r="E38" s="272">
        <f>E29+E34</f>
        <v>36</v>
      </c>
      <c r="F38" s="272">
        <f>F29+F34+F37</f>
        <v>38</v>
      </c>
      <c r="G38" s="272">
        <f>G29+G34+G37</f>
        <v>38</v>
      </c>
      <c r="H38" s="276">
        <f>SUM(D38:G38)</f>
        <v>148</v>
      </c>
    </row>
    <row r="39" spans="1:8" ht="15" customHeight="1" thickBot="1">
      <c r="A39" s="635" t="s">
        <v>137</v>
      </c>
      <c r="B39" s="636"/>
      <c r="C39" s="636"/>
      <c r="D39" s="272">
        <f>D30+D34</f>
        <v>44</v>
      </c>
      <c r="E39" s="272">
        <f t="shared" ref="E39" si="3">E30+E34</f>
        <v>44</v>
      </c>
      <c r="F39" s="272">
        <f>F30+F34+F37</f>
        <v>46</v>
      </c>
      <c r="G39" s="272">
        <f>G30+G34+G37</f>
        <v>46</v>
      </c>
      <c r="H39" s="273">
        <f>SUM(D39:G39)</f>
        <v>180</v>
      </c>
    </row>
    <row r="40" spans="1:8" ht="13.5">
      <c r="A40" s="510" t="s">
        <v>78</v>
      </c>
      <c r="B40" s="648" t="s">
        <v>143</v>
      </c>
      <c r="C40" s="270" t="s">
        <v>145</v>
      </c>
      <c r="D40" s="259">
        <v>2</v>
      </c>
      <c r="E40" s="271">
        <v>2</v>
      </c>
      <c r="F40" s="271">
        <v>1</v>
      </c>
      <c r="G40" s="259">
        <v>1</v>
      </c>
      <c r="H40" s="262">
        <f t="shared" ref="H40:H49" si="4">SUM(D40:G40)</f>
        <v>6</v>
      </c>
    </row>
    <row r="41" spans="1:8" ht="13.5">
      <c r="A41" s="510"/>
      <c r="B41" s="648"/>
      <c r="C41" s="254" t="s">
        <v>105</v>
      </c>
      <c r="D41" s="268">
        <v>1</v>
      </c>
      <c r="E41" s="268">
        <v>1</v>
      </c>
      <c r="F41" s="255"/>
      <c r="G41" s="255"/>
      <c r="H41" s="262">
        <f>SUM(D41:G41)</f>
        <v>2</v>
      </c>
    </row>
    <row r="42" spans="1:8" ht="13.5">
      <c r="A42" s="510"/>
      <c r="B42" s="648"/>
      <c r="C42" s="29" t="s">
        <v>13</v>
      </c>
      <c r="D42" s="446"/>
      <c r="E42" s="446"/>
      <c r="F42" s="268"/>
      <c r="G42" s="268"/>
      <c r="H42" s="264">
        <f>SUM(D42:G42)</f>
        <v>0</v>
      </c>
    </row>
    <row r="43" spans="1:8" ht="14.25" thickBot="1">
      <c r="A43" s="510"/>
      <c r="B43" s="648"/>
      <c r="C43" s="29" t="s">
        <v>19</v>
      </c>
      <c r="D43" s="260"/>
      <c r="E43" s="260"/>
      <c r="F43" s="260">
        <v>1</v>
      </c>
      <c r="G43" s="260">
        <v>1</v>
      </c>
      <c r="H43" s="304">
        <f>SUM(D43:G43)</f>
        <v>2</v>
      </c>
    </row>
    <row r="44" spans="1:8" ht="14.25" thickBot="1">
      <c r="A44" s="510"/>
      <c r="B44" s="647"/>
      <c r="C44" s="181" t="s">
        <v>144</v>
      </c>
      <c r="D44" s="305">
        <f>D40+D41+D42+D43</f>
        <v>3</v>
      </c>
      <c r="E44" s="305">
        <f t="shared" ref="E44:G44" si="5">E40+E41+E42+E43</f>
        <v>3</v>
      </c>
      <c r="F44" s="305">
        <f t="shared" si="5"/>
        <v>2</v>
      </c>
      <c r="G44" s="305">
        <f t="shared" si="5"/>
        <v>2</v>
      </c>
      <c r="H44" s="276">
        <f>SUM(D44:G44)</f>
        <v>10</v>
      </c>
    </row>
    <row r="45" spans="1:8" ht="13.5" customHeight="1">
      <c r="A45" s="510"/>
      <c r="B45" s="646" t="s">
        <v>96</v>
      </c>
      <c r="C45" s="30" t="s">
        <v>142</v>
      </c>
      <c r="D45" s="259"/>
      <c r="E45" s="271"/>
      <c r="F45" s="259">
        <v>1</v>
      </c>
      <c r="G45" s="259"/>
      <c r="H45" s="262">
        <f t="shared" si="4"/>
        <v>1</v>
      </c>
    </row>
    <row r="46" spans="1:8" ht="13.5">
      <c r="A46" s="510"/>
      <c r="B46" s="648"/>
      <c r="C46" s="29" t="s">
        <v>58</v>
      </c>
      <c r="D46" s="265">
        <v>1</v>
      </c>
      <c r="E46" s="265">
        <v>1</v>
      </c>
      <c r="F46" s="265"/>
      <c r="G46" s="265"/>
      <c r="H46" s="262">
        <f t="shared" si="4"/>
        <v>2</v>
      </c>
    </row>
    <row r="47" spans="1:8" ht="13.5">
      <c r="A47" s="510"/>
      <c r="B47" s="648"/>
      <c r="C47" s="435" t="s">
        <v>168</v>
      </c>
      <c r="D47" s="265">
        <v>1</v>
      </c>
      <c r="E47" s="265"/>
      <c r="F47" s="265">
        <v>1</v>
      </c>
      <c r="G47" s="265"/>
      <c r="H47" s="262">
        <f>SUM(D47:G47)</f>
        <v>2</v>
      </c>
    </row>
    <row r="48" spans="1:8" ht="13.5">
      <c r="A48" s="510"/>
      <c r="B48" s="648"/>
      <c r="C48" s="435" t="s">
        <v>73</v>
      </c>
      <c r="D48" s="255">
        <v>1</v>
      </c>
      <c r="E48" s="255"/>
      <c r="F48" s="255"/>
      <c r="G48" s="255"/>
      <c r="H48" s="262">
        <f>SUM(D48:G48)</f>
        <v>1</v>
      </c>
    </row>
    <row r="49" spans="1:8" ht="13.5">
      <c r="A49" s="510"/>
      <c r="B49" s="648"/>
      <c r="C49" s="29" t="s">
        <v>15</v>
      </c>
      <c r="D49" s="261"/>
      <c r="E49" s="261">
        <v>1</v>
      </c>
      <c r="F49" s="261"/>
      <c r="G49" s="256">
        <v>1</v>
      </c>
      <c r="H49" s="262">
        <f t="shared" si="4"/>
        <v>2</v>
      </c>
    </row>
    <row r="50" spans="1:8" ht="13.5">
      <c r="A50" s="510"/>
      <c r="B50" s="648"/>
      <c r="C50" s="30" t="s">
        <v>16</v>
      </c>
      <c r="D50" s="255"/>
      <c r="E50" s="261">
        <v>1</v>
      </c>
      <c r="F50" s="255"/>
      <c r="G50" s="261">
        <v>1</v>
      </c>
      <c r="H50" s="262">
        <f>SUM(D50:G50)</f>
        <v>2</v>
      </c>
    </row>
    <row r="51" spans="1:8" ht="14.25" thickBot="1">
      <c r="A51" s="510"/>
      <c r="B51" s="648"/>
      <c r="C51" s="307" t="s">
        <v>64</v>
      </c>
      <c r="D51" s="308"/>
      <c r="E51" s="267"/>
      <c r="F51" s="308"/>
      <c r="G51" s="267">
        <v>1</v>
      </c>
      <c r="H51" s="269">
        <f>SUM(D51:G51)</f>
        <v>1</v>
      </c>
    </row>
    <row r="52" spans="1:8" ht="14.25" thickBot="1">
      <c r="A52" s="510"/>
      <c r="B52" s="654"/>
      <c r="C52" s="311" t="s">
        <v>114</v>
      </c>
      <c r="D52" s="306">
        <f>SUM(D45:D51)</f>
        <v>3</v>
      </c>
      <c r="E52" s="306">
        <f>SUM(E45:E51)</f>
        <v>3</v>
      </c>
      <c r="F52" s="306">
        <f>SUM(F45:F51)</f>
        <v>2</v>
      </c>
      <c r="G52" s="306">
        <f>SUM(G45:G51)</f>
        <v>3</v>
      </c>
      <c r="H52" s="276">
        <f>SUM(D52:G52)</f>
        <v>11</v>
      </c>
    </row>
    <row r="53" spans="1:8" ht="13.5">
      <c r="A53" s="510"/>
      <c r="B53" s="646" t="s">
        <v>106</v>
      </c>
      <c r="C53" s="309" t="s">
        <v>66</v>
      </c>
      <c r="D53" s="259"/>
      <c r="E53" s="259"/>
      <c r="F53" s="259">
        <v>1</v>
      </c>
      <c r="G53" s="259">
        <v>1</v>
      </c>
      <c r="H53" s="310">
        <f>SUM(F53:G53)</f>
        <v>2</v>
      </c>
    </row>
    <row r="54" spans="1:8" ht="13.5">
      <c r="A54" s="510"/>
      <c r="B54" s="648"/>
      <c r="C54" s="252" t="s">
        <v>9</v>
      </c>
      <c r="D54" s="256"/>
      <c r="E54" s="256"/>
      <c r="F54" s="256">
        <v>1</v>
      </c>
      <c r="G54" s="256">
        <v>1</v>
      </c>
      <c r="H54" s="266">
        <f>SUM(F54:G54)</f>
        <v>2</v>
      </c>
    </row>
    <row r="55" spans="1:8" ht="14.25" thickBot="1">
      <c r="A55" s="510"/>
      <c r="B55" s="648"/>
      <c r="C55" s="312" t="s">
        <v>30</v>
      </c>
      <c r="D55" s="258"/>
      <c r="E55" s="258"/>
      <c r="F55" s="258">
        <v>1</v>
      </c>
      <c r="G55" s="258">
        <v>1</v>
      </c>
      <c r="H55" s="313">
        <f>SUM(F55:G55)</f>
        <v>2</v>
      </c>
    </row>
    <row r="56" spans="1:8" ht="14.25" thickBot="1">
      <c r="A56" s="510"/>
      <c r="B56" s="654"/>
      <c r="C56" s="314" t="s">
        <v>115</v>
      </c>
      <c r="D56" s="315"/>
      <c r="E56" s="315"/>
      <c r="F56" s="315">
        <v>3</v>
      </c>
      <c r="G56" s="315">
        <v>3</v>
      </c>
      <c r="H56" s="316">
        <f>SUM(D56:G56)</f>
        <v>6</v>
      </c>
    </row>
    <row r="57" spans="1:8" ht="13.5">
      <c r="A57" s="511"/>
      <c r="B57" s="633" t="s">
        <v>97</v>
      </c>
      <c r="C57" s="634"/>
      <c r="D57" s="271">
        <v>12</v>
      </c>
      <c r="E57" s="271">
        <v>12</v>
      </c>
      <c r="F57" s="271"/>
      <c r="G57" s="271"/>
      <c r="H57" s="271"/>
    </row>
    <row r="58" spans="1:8">
      <c r="A58" s="50"/>
      <c r="B58" s="51"/>
      <c r="D58" s="2">
        <f>D39+D44+D52</f>
        <v>50</v>
      </c>
      <c r="E58" s="2">
        <f t="shared" ref="E58" si="6">E39+E44+E52</f>
        <v>50</v>
      </c>
      <c r="F58" s="2">
        <f>F39+F44+F52+F56</f>
        <v>53</v>
      </c>
      <c r="G58" s="2">
        <f>G39+G44+G52+G56</f>
        <v>54</v>
      </c>
      <c r="H58" s="317">
        <f>H39+H44+H52+H56</f>
        <v>207</v>
      </c>
    </row>
    <row r="59" spans="1:8">
      <c r="D59" s="8"/>
      <c r="E59" s="8"/>
      <c r="F59" s="8"/>
      <c r="G59" s="8"/>
      <c r="H59" s="8"/>
    </row>
    <row r="60" spans="1:8">
      <c r="H60" s="2"/>
    </row>
  </sheetData>
  <mergeCells count="25">
    <mergeCell ref="A2:G2"/>
    <mergeCell ref="A35:B37"/>
    <mergeCell ref="B45:B52"/>
    <mergeCell ref="B40:B44"/>
    <mergeCell ref="B53:B56"/>
    <mergeCell ref="B4:B7"/>
    <mergeCell ref="C4:C7"/>
    <mergeCell ref="D4:H4"/>
    <mergeCell ref="D5:G5"/>
    <mergeCell ref="H6:H7"/>
    <mergeCell ref="A4:A7"/>
    <mergeCell ref="B57:C57"/>
    <mergeCell ref="A40:A57"/>
    <mergeCell ref="A38:C38"/>
    <mergeCell ref="A39:C39"/>
    <mergeCell ref="A8:A28"/>
    <mergeCell ref="A31:B34"/>
    <mergeCell ref="B20:B22"/>
    <mergeCell ref="B24:B25"/>
    <mergeCell ref="B26:B28"/>
    <mergeCell ref="C27:C28"/>
    <mergeCell ref="C10:C11"/>
    <mergeCell ref="B12:B16"/>
    <mergeCell ref="C15:C16"/>
    <mergeCell ref="B17:B19"/>
  </mergeCells>
  <pageMargins left="0.62992125984251968" right="0.23622047244094491" top="0.35433070866141736" bottom="0.15748031496062992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="95" zoomScaleNormal="95" workbookViewId="0">
      <selection activeCell="H71" sqref="H71"/>
    </sheetView>
  </sheetViews>
  <sheetFormatPr defaultRowHeight="12.75"/>
  <cols>
    <col min="1" max="1" width="7.5703125" customWidth="1"/>
    <col min="2" max="2" width="12.140625" customWidth="1"/>
    <col min="3" max="3" width="20.28515625" customWidth="1"/>
    <col min="4" max="4" width="9.28515625" style="393" bestFit="1" customWidth="1"/>
    <col min="5" max="5" width="9.7109375" style="393" bestFit="1" customWidth="1"/>
    <col min="6" max="7" width="9.28515625" style="393" bestFit="1" customWidth="1"/>
    <col min="8" max="8" width="11" style="393" bestFit="1" customWidth="1"/>
  </cols>
  <sheetData>
    <row r="1" spans="1:8">
      <c r="A1" s="477" t="s">
        <v>139</v>
      </c>
      <c r="B1" s="477"/>
      <c r="C1" s="477"/>
      <c r="D1" s="477"/>
      <c r="E1" s="477"/>
      <c r="F1" s="477"/>
      <c r="G1" s="477"/>
      <c r="H1" s="345"/>
    </row>
    <row r="2" spans="1:8" ht="13.5" thickBot="1">
      <c r="A2" s="102"/>
      <c r="B2" s="225"/>
      <c r="C2" s="248" t="s">
        <v>149</v>
      </c>
      <c r="D2" s="346"/>
      <c r="E2" s="346"/>
      <c r="F2" s="346"/>
      <c r="G2" s="347"/>
      <c r="H2" s="345"/>
    </row>
    <row r="3" spans="1:8" ht="14.25">
      <c r="A3" s="167"/>
      <c r="B3" s="590" t="s">
        <v>152</v>
      </c>
      <c r="C3" s="533" t="s">
        <v>0</v>
      </c>
      <c r="D3" s="664"/>
      <c r="E3" s="664"/>
      <c r="F3" s="664"/>
      <c r="G3" s="664"/>
      <c r="H3" s="664"/>
    </row>
    <row r="4" spans="1:8" ht="14.25">
      <c r="A4" s="168"/>
      <c r="B4" s="591"/>
      <c r="C4" s="534"/>
      <c r="D4" s="665" t="s">
        <v>1</v>
      </c>
      <c r="E4" s="666"/>
      <c r="F4" s="665" t="s">
        <v>2</v>
      </c>
      <c r="G4" s="666"/>
      <c r="H4" s="348" t="s">
        <v>3</v>
      </c>
    </row>
    <row r="5" spans="1:8" ht="27">
      <c r="A5" s="168"/>
      <c r="B5" s="591"/>
      <c r="C5" s="534"/>
      <c r="D5" s="349" t="s">
        <v>111</v>
      </c>
      <c r="E5" s="349" t="s">
        <v>112</v>
      </c>
      <c r="F5" s="349" t="s">
        <v>111</v>
      </c>
      <c r="G5" s="349" t="s">
        <v>153</v>
      </c>
      <c r="H5" s="667" t="s">
        <v>4</v>
      </c>
    </row>
    <row r="6" spans="1:8" ht="15" thickBot="1">
      <c r="A6" s="168"/>
      <c r="B6" s="592"/>
      <c r="C6" s="535"/>
      <c r="D6" s="350" t="s">
        <v>20</v>
      </c>
      <c r="E6" s="350" t="s">
        <v>21</v>
      </c>
      <c r="F6" s="350" t="s">
        <v>7</v>
      </c>
      <c r="G6" s="351" t="s">
        <v>22</v>
      </c>
      <c r="H6" s="668"/>
    </row>
    <row r="7" spans="1:8" ht="13.5">
      <c r="A7" s="576" t="s">
        <v>110</v>
      </c>
      <c r="B7" s="584" t="s">
        <v>8</v>
      </c>
      <c r="C7" s="326" t="s">
        <v>9</v>
      </c>
      <c r="D7" s="352">
        <v>1</v>
      </c>
      <c r="E7" s="352">
        <v>1</v>
      </c>
      <c r="F7" s="352">
        <v>1</v>
      </c>
      <c r="G7" s="353">
        <v>1</v>
      </c>
      <c r="H7" s="354">
        <f>SUM(D7:G7)</f>
        <v>4</v>
      </c>
    </row>
    <row r="8" spans="1:8" ht="13.5">
      <c r="A8" s="577"/>
      <c r="B8" s="585"/>
      <c r="C8" s="326" t="s">
        <v>101</v>
      </c>
      <c r="D8" s="352">
        <v>3</v>
      </c>
      <c r="E8" s="352">
        <v>3</v>
      </c>
      <c r="F8" s="352">
        <v>3</v>
      </c>
      <c r="G8" s="353">
        <v>3</v>
      </c>
      <c r="H8" s="354">
        <f>SUM(D8:G8)</f>
        <v>12</v>
      </c>
    </row>
    <row r="9" spans="1:8">
      <c r="A9" s="577"/>
      <c r="B9" s="585"/>
      <c r="C9" s="582" t="s">
        <v>42</v>
      </c>
      <c r="D9" s="352">
        <v>3</v>
      </c>
      <c r="E9" s="352">
        <v>3</v>
      </c>
      <c r="F9" s="352">
        <v>3</v>
      </c>
      <c r="G9" s="352">
        <v>3</v>
      </c>
      <c r="H9" s="354">
        <f t="shared" ref="H9:H21" si="0">SUM(D9:G9)</f>
        <v>12</v>
      </c>
    </row>
    <row r="10" spans="1:8">
      <c r="A10" s="577"/>
      <c r="B10" s="586"/>
      <c r="C10" s="587"/>
      <c r="D10" s="447">
        <v>3</v>
      </c>
      <c r="E10" s="447">
        <v>3</v>
      </c>
      <c r="F10" s="447">
        <v>3</v>
      </c>
      <c r="G10" s="447">
        <v>3</v>
      </c>
      <c r="H10" s="354">
        <f>SUM(D10:G10)</f>
        <v>12</v>
      </c>
    </row>
    <row r="11" spans="1:8" ht="13.5">
      <c r="A11" s="577"/>
      <c r="B11" s="565" t="s">
        <v>71</v>
      </c>
      <c r="C11" s="326" t="s">
        <v>10</v>
      </c>
      <c r="D11" s="355"/>
      <c r="E11" s="352"/>
      <c r="F11" s="355"/>
      <c r="G11" s="352"/>
      <c r="H11" s="354">
        <f t="shared" si="0"/>
        <v>0</v>
      </c>
    </row>
    <row r="12" spans="1:8" ht="13.5">
      <c r="A12" s="577"/>
      <c r="B12" s="566"/>
      <c r="C12" s="326" t="s">
        <v>11</v>
      </c>
      <c r="D12" s="355"/>
      <c r="E12" s="352"/>
      <c r="F12" s="355"/>
      <c r="G12" s="352"/>
      <c r="H12" s="354">
        <f t="shared" si="0"/>
        <v>0</v>
      </c>
    </row>
    <row r="13" spans="1:8">
      <c r="A13" s="577"/>
      <c r="B13" s="566"/>
      <c r="C13" s="588" t="s">
        <v>53</v>
      </c>
      <c r="D13" s="352"/>
      <c r="E13" s="352"/>
      <c r="F13" s="352"/>
      <c r="G13" s="352"/>
      <c r="H13" s="354">
        <f t="shared" si="0"/>
        <v>0</v>
      </c>
    </row>
    <row r="14" spans="1:8">
      <c r="A14" s="577"/>
      <c r="B14" s="567"/>
      <c r="C14" s="589"/>
      <c r="D14" s="352"/>
      <c r="E14" s="352"/>
      <c r="F14" s="352"/>
      <c r="G14" s="352"/>
      <c r="H14" s="354">
        <f t="shared" si="0"/>
        <v>0</v>
      </c>
    </row>
    <row r="15" spans="1:8" ht="13.5">
      <c r="A15" s="577"/>
      <c r="B15" s="565" t="s">
        <v>70</v>
      </c>
      <c r="C15" s="326" t="s">
        <v>12</v>
      </c>
      <c r="D15" s="352">
        <v>2</v>
      </c>
      <c r="E15" s="352">
        <v>2</v>
      </c>
      <c r="F15" s="352">
        <v>2</v>
      </c>
      <c r="G15" s="352">
        <v>2</v>
      </c>
      <c r="H15" s="354">
        <f t="shared" si="0"/>
        <v>8</v>
      </c>
    </row>
    <row r="16" spans="1:8" ht="13.5">
      <c r="A16" s="577"/>
      <c r="B16" s="566"/>
      <c r="C16" s="326" t="s">
        <v>13</v>
      </c>
      <c r="D16" s="352">
        <v>2</v>
      </c>
      <c r="E16" s="355"/>
      <c r="F16" s="352">
        <v>2</v>
      </c>
      <c r="G16" s="441">
        <v>2</v>
      </c>
      <c r="H16" s="354">
        <f t="shared" si="0"/>
        <v>6</v>
      </c>
    </row>
    <row r="17" spans="1:8" ht="13.5">
      <c r="A17" s="577"/>
      <c r="B17" s="567"/>
      <c r="C17" s="326" t="s">
        <v>14</v>
      </c>
      <c r="D17" s="352"/>
      <c r="E17" s="352"/>
      <c r="F17" s="352"/>
      <c r="G17" s="352"/>
      <c r="H17" s="354">
        <f t="shared" si="0"/>
        <v>0</v>
      </c>
    </row>
    <row r="18" spans="1:8" ht="13.5">
      <c r="A18" s="577"/>
      <c r="B18" s="579" t="s">
        <v>103</v>
      </c>
      <c r="C18" s="174" t="s">
        <v>30</v>
      </c>
      <c r="D18" s="352"/>
      <c r="E18" s="355"/>
      <c r="F18" s="352"/>
      <c r="G18" s="355"/>
      <c r="H18" s="354">
        <f>SUM(D18:G18)</f>
        <v>0</v>
      </c>
    </row>
    <row r="19" spans="1:8" ht="13.5">
      <c r="A19" s="577"/>
      <c r="B19" s="580"/>
      <c r="C19" s="329" t="s">
        <v>16</v>
      </c>
      <c r="D19" s="352">
        <v>1</v>
      </c>
      <c r="E19" s="355"/>
      <c r="F19" s="352">
        <v>1</v>
      </c>
      <c r="G19" s="355"/>
      <c r="H19" s="354">
        <f>SUM(D19:G19)</f>
        <v>2</v>
      </c>
    </row>
    <row r="20" spans="1:8" ht="13.5">
      <c r="A20" s="577"/>
      <c r="B20" s="581"/>
      <c r="C20" s="326" t="s">
        <v>15</v>
      </c>
      <c r="D20" s="352">
        <v>1</v>
      </c>
      <c r="E20" s="355"/>
      <c r="F20" s="352">
        <v>1</v>
      </c>
      <c r="G20" s="355"/>
      <c r="H20" s="354">
        <f>SUM(D20:G20)</f>
        <v>2</v>
      </c>
    </row>
    <row r="21" spans="1:8" ht="13.5">
      <c r="A21" s="577"/>
      <c r="B21" s="565" t="s">
        <v>75</v>
      </c>
      <c r="C21" s="326" t="s">
        <v>19</v>
      </c>
      <c r="D21" s="352">
        <v>1</v>
      </c>
      <c r="E21" s="352">
        <v>1</v>
      </c>
      <c r="F21" s="352">
        <v>1</v>
      </c>
      <c r="G21" s="352">
        <v>1</v>
      </c>
      <c r="H21" s="354">
        <f t="shared" si="0"/>
        <v>4</v>
      </c>
    </row>
    <row r="22" spans="1:8">
      <c r="A22" s="577"/>
      <c r="B22" s="566"/>
      <c r="C22" s="582" t="s">
        <v>31</v>
      </c>
      <c r="D22" s="352">
        <v>3</v>
      </c>
      <c r="E22" s="352">
        <v>3</v>
      </c>
      <c r="F22" s="352">
        <v>3</v>
      </c>
      <c r="G22" s="352">
        <v>3</v>
      </c>
      <c r="H22" s="354">
        <f>SUM(D22:G22)</f>
        <v>12</v>
      </c>
    </row>
    <row r="23" spans="1:8" ht="13.5" thickBot="1">
      <c r="A23" s="577"/>
      <c r="B23" s="566"/>
      <c r="C23" s="583"/>
      <c r="D23" s="447">
        <v>3</v>
      </c>
      <c r="E23" s="447">
        <v>3</v>
      </c>
      <c r="F23" s="447">
        <v>3</v>
      </c>
      <c r="G23" s="447">
        <v>3</v>
      </c>
      <c r="H23" s="357">
        <f>SUM(D23:G23)</f>
        <v>12</v>
      </c>
    </row>
    <row r="24" spans="1:8" ht="14.25" thickBot="1">
      <c r="A24" s="577"/>
      <c r="B24" s="568" t="s">
        <v>113</v>
      </c>
      <c r="C24" s="568"/>
      <c r="D24" s="358">
        <f>D7+D8+D9+D15+D16+D19+D20+D21+D22</f>
        <v>17</v>
      </c>
      <c r="E24" s="358">
        <f>E7+E8+E9+E15+E21+E22</f>
        <v>13</v>
      </c>
      <c r="F24" s="358">
        <f>F7+F8+F9+F15+F16+F19+F20+F21+F22</f>
        <v>17</v>
      </c>
      <c r="G24" s="358">
        <f>G7+G8+G9+G15+G16+G21+G22</f>
        <v>15</v>
      </c>
      <c r="H24" s="359">
        <f>SUM(H7:H23)-H10-H14-H23</f>
        <v>62</v>
      </c>
    </row>
    <row r="25" spans="1:8" ht="15" thickBot="1">
      <c r="A25" s="578"/>
      <c r="B25" s="569" t="s">
        <v>27</v>
      </c>
      <c r="C25" s="570"/>
      <c r="D25" s="360">
        <f>D10+D23+D24</f>
        <v>23</v>
      </c>
      <c r="E25" s="360">
        <f>E24+E10+E23</f>
        <v>19</v>
      </c>
      <c r="F25" s="360">
        <f t="shared" ref="F25" si="1">F10+F23+F24</f>
        <v>23</v>
      </c>
      <c r="G25" s="360">
        <f>G10+G23+G24</f>
        <v>21</v>
      </c>
      <c r="H25" s="359">
        <f>SUM(H7:H23)</f>
        <v>86</v>
      </c>
    </row>
    <row r="26" spans="1:8" ht="13.5" customHeight="1">
      <c r="A26" s="661" t="s">
        <v>76</v>
      </c>
      <c r="B26" s="658" t="s">
        <v>109</v>
      </c>
      <c r="C26" s="326" t="s">
        <v>33</v>
      </c>
      <c r="D26" s="364">
        <v>4</v>
      </c>
      <c r="E26" s="364">
        <v>4</v>
      </c>
      <c r="F26" s="364">
        <v>4</v>
      </c>
      <c r="G26" s="364">
        <v>4</v>
      </c>
      <c r="H26" s="354">
        <f>SUM(D26:G26)</f>
        <v>16</v>
      </c>
    </row>
    <row r="27" spans="1:8" ht="13.5">
      <c r="A27" s="662"/>
      <c r="B27" s="659"/>
      <c r="C27" s="326" t="s">
        <v>11</v>
      </c>
      <c r="D27" s="365">
        <v>2</v>
      </c>
      <c r="E27" s="365">
        <v>2</v>
      </c>
      <c r="F27" s="364">
        <v>2</v>
      </c>
      <c r="G27" s="365">
        <v>2</v>
      </c>
      <c r="H27" s="354">
        <f>SUM(D27:G27)</f>
        <v>8</v>
      </c>
    </row>
    <row r="28" spans="1:8" ht="13.5">
      <c r="A28" s="662"/>
      <c r="B28" s="659"/>
      <c r="C28" s="176" t="s">
        <v>13</v>
      </c>
      <c r="D28" s="366"/>
      <c r="E28" s="344">
        <v>3</v>
      </c>
      <c r="F28" s="344"/>
      <c r="G28" s="344"/>
      <c r="H28" s="354">
        <f>SUM(E28:G28)</f>
        <v>3</v>
      </c>
    </row>
    <row r="29" spans="1:8" ht="13.5">
      <c r="A29" s="662"/>
      <c r="B29" s="659"/>
      <c r="C29" s="176" t="s">
        <v>155</v>
      </c>
      <c r="D29" s="366"/>
      <c r="E29" s="344">
        <v>0.5</v>
      </c>
      <c r="F29" s="344"/>
      <c r="G29" s="344"/>
      <c r="H29" s="354">
        <f>SUM(E29:G29)</f>
        <v>0.5</v>
      </c>
    </row>
    <row r="30" spans="1:8" ht="13.5">
      <c r="A30" s="662"/>
      <c r="B30" s="659"/>
      <c r="C30" s="176" t="s">
        <v>154</v>
      </c>
      <c r="D30" s="366"/>
      <c r="E30" s="344">
        <v>0.5</v>
      </c>
      <c r="F30" s="344"/>
      <c r="G30" s="344"/>
      <c r="H30" s="354">
        <f>SUM(E30:G30)</f>
        <v>0.5</v>
      </c>
    </row>
    <row r="31" spans="1:8" ht="13.5">
      <c r="A31" s="662"/>
      <c r="B31" s="659"/>
      <c r="C31" s="89" t="s">
        <v>30</v>
      </c>
      <c r="D31" s="344">
        <v>5</v>
      </c>
      <c r="E31" s="344">
        <v>2</v>
      </c>
      <c r="F31" s="344">
        <v>5</v>
      </c>
      <c r="G31" s="344">
        <v>5</v>
      </c>
      <c r="H31" s="354">
        <f>SUM(D31:G31)</f>
        <v>17</v>
      </c>
    </row>
    <row r="32" spans="1:8" ht="13.5">
      <c r="A32" s="662"/>
      <c r="B32" s="659"/>
      <c r="C32" s="329" t="s">
        <v>16</v>
      </c>
      <c r="D32" s="344"/>
      <c r="E32" s="344">
        <v>3</v>
      </c>
      <c r="F32" s="344"/>
      <c r="G32" s="344">
        <v>3</v>
      </c>
      <c r="H32" s="354">
        <f>SUM(E32:G32)</f>
        <v>6</v>
      </c>
    </row>
    <row r="33" spans="1:8" ht="13.5">
      <c r="A33" s="662"/>
      <c r="B33" s="659"/>
      <c r="C33" s="326" t="s">
        <v>15</v>
      </c>
      <c r="D33" s="361"/>
      <c r="E33" s="361">
        <v>3</v>
      </c>
      <c r="F33" s="361"/>
      <c r="G33" s="361">
        <v>3</v>
      </c>
      <c r="H33" s="354">
        <f t="shared" ref="H33:H39" si="2">SUM(D33:G33)</f>
        <v>6</v>
      </c>
    </row>
    <row r="34" spans="1:8">
      <c r="A34" s="662"/>
      <c r="B34" s="659"/>
      <c r="C34" s="555" t="s">
        <v>53</v>
      </c>
      <c r="D34" s="344">
        <v>4</v>
      </c>
      <c r="E34" s="344">
        <v>1</v>
      </c>
      <c r="F34" s="344">
        <v>4</v>
      </c>
      <c r="G34" s="344">
        <v>1</v>
      </c>
      <c r="H34" s="363">
        <f t="shared" si="2"/>
        <v>10</v>
      </c>
    </row>
    <row r="35" spans="1:8">
      <c r="A35" s="662"/>
      <c r="B35" s="660"/>
      <c r="C35" s="556"/>
      <c r="D35" s="448">
        <v>4</v>
      </c>
      <c r="E35" s="448">
        <v>1</v>
      </c>
      <c r="F35" s="448">
        <v>4</v>
      </c>
      <c r="G35" s="448">
        <v>1</v>
      </c>
      <c r="H35" s="363">
        <f t="shared" si="2"/>
        <v>10</v>
      </c>
    </row>
    <row r="36" spans="1:8" ht="13.5">
      <c r="A36" s="662"/>
      <c r="B36" s="552" t="s">
        <v>108</v>
      </c>
      <c r="C36" s="552"/>
      <c r="D36" s="367">
        <f>D26+D27+D31+D34</f>
        <v>15</v>
      </c>
      <c r="E36" s="368">
        <f>E26+E27+E28+E29+E30+E31+E32+E33+E34</f>
        <v>19</v>
      </c>
      <c r="F36" s="368">
        <f>F26+F27+F31+F34</f>
        <v>15</v>
      </c>
      <c r="G36" s="368">
        <f>G26+G27+G31+G32+G33+G34</f>
        <v>18</v>
      </c>
      <c r="H36" s="369">
        <f t="shared" si="2"/>
        <v>67</v>
      </c>
    </row>
    <row r="37" spans="1:8" ht="15" thickBot="1">
      <c r="A37" s="663"/>
      <c r="B37" s="553" t="s">
        <v>107</v>
      </c>
      <c r="C37" s="554"/>
      <c r="D37" s="370">
        <f>D35+D36</f>
        <v>19</v>
      </c>
      <c r="E37" s="370">
        <f>E36+E35</f>
        <v>20</v>
      </c>
      <c r="F37" s="370">
        <f>F35+F36</f>
        <v>19</v>
      </c>
      <c r="G37" s="370">
        <f>G36+G35</f>
        <v>19</v>
      </c>
      <c r="H37" s="371">
        <f t="shared" si="2"/>
        <v>77</v>
      </c>
    </row>
    <row r="38" spans="1:8" ht="14.25" thickBot="1">
      <c r="A38" s="182" t="s">
        <v>36</v>
      </c>
      <c r="B38" s="183"/>
      <c r="C38" s="184"/>
      <c r="D38" s="372">
        <f t="shared" ref="D38:F39" si="3">D24+D36</f>
        <v>32</v>
      </c>
      <c r="E38" s="372">
        <f t="shared" si="3"/>
        <v>32</v>
      </c>
      <c r="F38" s="372">
        <f t="shared" si="3"/>
        <v>32</v>
      </c>
      <c r="G38" s="372">
        <f>G24+G36</f>
        <v>33</v>
      </c>
      <c r="H38" s="373">
        <f t="shared" si="2"/>
        <v>129</v>
      </c>
    </row>
    <row r="39" spans="1:8" ht="14.25" thickBot="1">
      <c r="A39" s="182" t="s">
        <v>29</v>
      </c>
      <c r="B39" s="183"/>
      <c r="C39" s="184"/>
      <c r="D39" s="374">
        <f t="shared" si="3"/>
        <v>42</v>
      </c>
      <c r="E39" s="374">
        <f t="shared" si="3"/>
        <v>39</v>
      </c>
      <c r="F39" s="374">
        <f t="shared" si="3"/>
        <v>42</v>
      </c>
      <c r="G39" s="374">
        <f>G25+G37</f>
        <v>40</v>
      </c>
      <c r="H39" s="375">
        <f t="shared" si="2"/>
        <v>163</v>
      </c>
    </row>
    <row r="40" spans="1:8" ht="12.95" customHeight="1">
      <c r="A40" s="571" t="s">
        <v>93</v>
      </c>
      <c r="B40" s="572"/>
      <c r="C40" s="186" t="s">
        <v>57</v>
      </c>
      <c r="D40" s="376">
        <v>2</v>
      </c>
      <c r="E40" s="376">
        <v>2</v>
      </c>
      <c r="F40" s="376">
        <v>2</v>
      </c>
      <c r="G40" s="376">
        <v>2</v>
      </c>
      <c r="H40" s="362">
        <f t="shared" ref="H40:H41" si="4">SUM(D40:G40)</f>
        <v>8</v>
      </c>
    </row>
    <row r="41" spans="1:8" ht="12.95" customHeight="1">
      <c r="A41" s="573"/>
      <c r="B41" s="560"/>
      <c r="C41" s="177" t="s">
        <v>58</v>
      </c>
      <c r="D41" s="352">
        <v>1</v>
      </c>
      <c r="E41" s="352">
        <v>1</v>
      </c>
      <c r="F41" s="352">
        <v>1</v>
      </c>
      <c r="G41" s="352">
        <v>1</v>
      </c>
      <c r="H41" s="354">
        <f t="shared" si="4"/>
        <v>4</v>
      </c>
    </row>
    <row r="42" spans="1:8" ht="12.95" customHeight="1">
      <c r="A42" s="574"/>
      <c r="B42" s="575"/>
      <c r="C42" s="162" t="s">
        <v>94</v>
      </c>
      <c r="D42" s="377">
        <f>D40+D41</f>
        <v>3</v>
      </c>
      <c r="E42" s="377">
        <f>E40+E41</f>
        <v>3</v>
      </c>
      <c r="F42" s="377">
        <f>F40+F41</f>
        <v>3</v>
      </c>
      <c r="G42" s="377">
        <f>G40+G41</f>
        <v>3</v>
      </c>
      <c r="H42" s="354">
        <f t="shared" ref="H42:H48" si="5">SUM(D42:G42)</f>
        <v>12</v>
      </c>
    </row>
    <row r="43" spans="1:8" ht="12.95" customHeight="1">
      <c r="A43" s="557" t="s">
        <v>104</v>
      </c>
      <c r="B43" s="558"/>
      <c r="C43" s="326" t="s">
        <v>14</v>
      </c>
      <c r="D43" s="344">
        <v>1</v>
      </c>
      <c r="E43" s="344">
        <v>1</v>
      </c>
      <c r="F43" s="344"/>
      <c r="G43" s="344"/>
      <c r="H43" s="363">
        <f t="shared" si="5"/>
        <v>2</v>
      </c>
    </row>
    <row r="44" spans="1:8" ht="12.95" customHeight="1">
      <c r="A44" s="559"/>
      <c r="B44" s="560"/>
      <c r="C44" s="330" t="s">
        <v>9</v>
      </c>
      <c r="D44" s="344"/>
      <c r="E44" s="344"/>
      <c r="F44" s="352">
        <v>1</v>
      </c>
      <c r="G44" s="352">
        <v>1</v>
      </c>
      <c r="H44" s="363"/>
    </row>
    <row r="45" spans="1:8" ht="12.95" customHeight="1">
      <c r="A45" s="559"/>
      <c r="B45" s="560"/>
      <c r="C45" s="327" t="s">
        <v>158</v>
      </c>
      <c r="D45" s="352">
        <v>1</v>
      </c>
      <c r="E45" s="352"/>
      <c r="F45" s="352">
        <v>1</v>
      </c>
      <c r="G45" s="352">
        <v>1</v>
      </c>
      <c r="H45" s="354">
        <f t="shared" si="5"/>
        <v>3</v>
      </c>
    </row>
    <row r="46" spans="1:8" ht="12.95" customHeight="1">
      <c r="A46" s="559"/>
      <c r="B46" s="560"/>
      <c r="C46" s="328" t="s">
        <v>105</v>
      </c>
      <c r="D46" s="352"/>
      <c r="E46" s="352"/>
      <c r="F46" s="352"/>
      <c r="G46" s="352"/>
      <c r="H46" s="354">
        <f t="shared" si="5"/>
        <v>0</v>
      </c>
    </row>
    <row r="47" spans="1:8" ht="12.95" customHeight="1">
      <c r="A47" s="559"/>
      <c r="B47" s="560"/>
      <c r="C47" s="555" t="s">
        <v>53</v>
      </c>
      <c r="D47" s="344"/>
      <c r="E47" s="344">
        <v>1</v>
      </c>
      <c r="F47" s="344"/>
      <c r="G47" s="344"/>
      <c r="H47" s="363">
        <f t="shared" si="5"/>
        <v>1</v>
      </c>
    </row>
    <row r="48" spans="1:8" ht="12.95" customHeight="1">
      <c r="A48" s="559"/>
      <c r="B48" s="560"/>
      <c r="C48" s="556"/>
      <c r="D48" s="361"/>
      <c r="E48" s="361">
        <v>1</v>
      </c>
      <c r="F48" s="361"/>
      <c r="G48" s="361"/>
      <c r="H48" s="363">
        <f t="shared" si="5"/>
        <v>1</v>
      </c>
    </row>
    <row r="49" spans="1:8" ht="12.95" customHeight="1">
      <c r="A49" s="559"/>
      <c r="B49" s="560"/>
      <c r="C49" s="179" t="s">
        <v>85</v>
      </c>
      <c r="D49" s="378">
        <f>SUM(D43:D48)</f>
        <v>2</v>
      </c>
      <c r="E49" s="378">
        <v>2</v>
      </c>
      <c r="F49" s="378">
        <f>SUM(F43:F48)</f>
        <v>2</v>
      </c>
      <c r="G49" s="378">
        <v>2</v>
      </c>
      <c r="H49" s="357">
        <f>SUM(D49:G49)</f>
        <v>8</v>
      </c>
    </row>
    <row r="50" spans="1:8" ht="12.95" customHeight="1" thickBot="1">
      <c r="A50" s="561"/>
      <c r="B50" s="562"/>
      <c r="C50" s="179" t="s">
        <v>85</v>
      </c>
      <c r="D50" s="378">
        <f>D49</f>
        <v>2</v>
      </c>
      <c r="E50" s="378">
        <f>E49+E48</f>
        <v>3</v>
      </c>
      <c r="F50" s="378">
        <f>F49</f>
        <v>2</v>
      </c>
      <c r="G50" s="378">
        <f>G48+G49</f>
        <v>2</v>
      </c>
      <c r="H50" s="357">
        <f>SUM(D50:G50)</f>
        <v>9</v>
      </c>
    </row>
    <row r="51" spans="1:8" ht="12.95" customHeight="1" thickBot="1">
      <c r="A51" s="182" t="s">
        <v>150</v>
      </c>
      <c r="B51" s="189"/>
      <c r="C51" s="190"/>
      <c r="D51" s="379">
        <f>D38+D42+D49</f>
        <v>37</v>
      </c>
      <c r="E51" s="379">
        <f>E38+E42+E49</f>
        <v>37</v>
      </c>
      <c r="F51" s="379">
        <f>F24+F36+F42+F49</f>
        <v>37</v>
      </c>
      <c r="G51" s="379">
        <f>G38+G42+G49</f>
        <v>38</v>
      </c>
      <c r="H51" s="373">
        <f>H38+H42+H49</f>
        <v>149</v>
      </c>
    </row>
    <row r="52" spans="1:8" ht="12.95" customHeight="1" thickBot="1">
      <c r="A52" s="182" t="s">
        <v>151</v>
      </c>
      <c r="B52" s="189"/>
      <c r="C52" s="190"/>
      <c r="D52" s="380">
        <f>D39+D42+D49</f>
        <v>47</v>
      </c>
      <c r="E52" s="380">
        <f>E39+E42+E48+E49</f>
        <v>45</v>
      </c>
      <c r="F52" s="380">
        <f>F39+F42+F49</f>
        <v>47</v>
      </c>
      <c r="G52" s="380">
        <f>G39+G42+G49+G48</f>
        <v>45</v>
      </c>
      <c r="H52" s="375">
        <f>H39+H42+H50</f>
        <v>184</v>
      </c>
    </row>
    <row r="53" spans="1:8" ht="12.95" customHeight="1">
      <c r="A53" s="563" t="s">
        <v>96</v>
      </c>
      <c r="B53" s="563"/>
      <c r="C53" s="165" t="s">
        <v>18</v>
      </c>
      <c r="D53" s="403">
        <v>1</v>
      </c>
      <c r="E53" s="403">
        <v>1</v>
      </c>
      <c r="F53" s="403">
        <v>1</v>
      </c>
      <c r="G53" s="403">
        <v>1</v>
      </c>
      <c r="H53" s="354">
        <f t="shared" ref="H53:H61" si="6">SUM(D53:G53)</f>
        <v>4</v>
      </c>
    </row>
    <row r="54" spans="1:8" ht="12.95" customHeight="1">
      <c r="A54" s="564"/>
      <c r="B54" s="564"/>
      <c r="C54" s="165" t="s">
        <v>30</v>
      </c>
      <c r="D54" s="404">
        <v>1</v>
      </c>
      <c r="E54" s="403"/>
      <c r="F54" s="403">
        <v>1</v>
      </c>
      <c r="G54" s="403">
        <v>1</v>
      </c>
      <c r="H54" s="354">
        <f>SUM(D54:G54)</f>
        <v>3</v>
      </c>
    </row>
    <row r="55" spans="1:8" ht="12.95" customHeight="1">
      <c r="A55" s="564"/>
      <c r="B55" s="564"/>
      <c r="C55" s="89" t="s">
        <v>159</v>
      </c>
      <c r="D55" s="410"/>
      <c r="E55" s="410"/>
      <c r="F55" s="410"/>
      <c r="G55" s="410"/>
      <c r="H55" s="354">
        <f t="shared" ref="H55:H57" si="7">SUM(D55:G55)</f>
        <v>0</v>
      </c>
    </row>
    <row r="56" spans="1:8" ht="12.95" customHeight="1">
      <c r="A56" s="564"/>
      <c r="B56" s="564"/>
      <c r="C56" s="331" t="s">
        <v>164</v>
      </c>
      <c r="D56" s="410"/>
      <c r="E56" s="410"/>
      <c r="F56" s="410">
        <v>1</v>
      </c>
      <c r="G56" s="410"/>
      <c r="H56" s="354">
        <f t="shared" si="7"/>
        <v>1</v>
      </c>
    </row>
    <row r="57" spans="1:8" ht="12.95" customHeight="1">
      <c r="A57" s="564"/>
      <c r="B57" s="564"/>
      <c r="C57" s="331" t="s">
        <v>64</v>
      </c>
      <c r="D57" s="410">
        <v>1</v>
      </c>
      <c r="E57" s="410"/>
      <c r="F57" s="410"/>
      <c r="G57" s="410"/>
      <c r="H57" s="354">
        <f t="shared" si="7"/>
        <v>1</v>
      </c>
    </row>
    <row r="58" spans="1:8" ht="12.95" customHeight="1">
      <c r="A58" s="564"/>
      <c r="B58" s="564"/>
      <c r="C58" s="343" t="s">
        <v>15</v>
      </c>
      <c r="D58" s="405"/>
      <c r="E58" s="405">
        <v>1</v>
      </c>
      <c r="F58" s="406"/>
      <c r="G58" s="407">
        <v>1</v>
      </c>
      <c r="H58" s="362">
        <f t="shared" si="6"/>
        <v>2</v>
      </c>
    </row>
    <row r="59" spans="1:8" ht="12.95" customHeight="1">
      <c r="A59" s="564"/>
      <c r="B59" s="564"/>
      <c r="C59" s="165" t="s">
        <v>16</v>
      </c>
      <c r="D59" s="408"/>
      <c r="E59" s="408">
        <v>1</v>
      </c>
      <c r="F59" s="408"/>
      <c r="G59" s="408">
        <v>1</v>
      </c>
      <c r="H59" s="354">
        <f t="shared" si="6"/>
        <v>2</v>
      </c>
    </row>
    <row r="60" spans="1:8" ht="12.95" customHeight="1" thickBot="1">
      <c r="A60" s="564"/>
      <c r="B60" s="564"/>
      <c r="C60" s="165" t="s">
        <v>160</v>
      </c>
      <c r="D60" s="409">
        <v>1</v>
      </c>
      <c r="E60" s="409"/>
      <c r="F60" s="409">
        <v>1</v>
      </c>
      <c r="G60" s="409"/>
      <c r="H60" s="357">
        <f t="shared" si="6"/>
        <v>2</v>
      </c>
    </row>
    <row r="61" spans="1:8" ht="12.95" customHeight="1" thickBot="1">
      <c r="A61" s="564"/>
      <c r="B61" s="564"/>
      <c r="C61" s="299" t="s">
        <v>114</v>
      </c>
      <c r="D61" s="381">
        <f>SUM(D53:D60)</f>
        <v>4</v>
      </c>
      <c r="E61" s="381">
        <f>SUM(E53:E60)</f>
        <v>3</v>
      </c>
      <c r="F61" s="381">
        <f>SUM(F53:F60)</f>
        <v>4</v>
      </c>
      <c r="G61" s="381">
        <f>SUM(G53:G60)</f>
        <v>4</v>
      </c>
      <c r="H61" s="382">
        <f t="shared" si="6"/>
        <v>15</v>
      </c>
    </row>
    <row r="62" spans="1:8" ht="12.95" customHeight="1">
      <c r="A62" s="542" t="s">
        <v>106</v>
      </c>
      <c r="B62" s="543"/>
      <c r="C62" s="330" t="s">
        <v>18</v>
      </c>
      <c r="D62" s="383">
        <v>1</v>
      </c>
      <c r="E62" s="384">
        <v>1</v>
      </c>
      <c r="F62" s="384">
        <v>1</v>
      </c>
      <c r="G62" s="384">
        <v>1</v>
      </c>
      <c r="H62" s="362">
        <f t="shared" ref="H62:H66" si="8">SUM(D62:G62)</f>
        <v>4</v>
      </c>
    </row>
    <row r="63" spans="1:8" ht="12.95" customHeight="1">
      <c r="A63" s="544"/>
      <c r="B63" s="545"/>
      <c r="C63" s="330" t="s">
        <v>159</v>
      </c>
      <c r="D63" s="383">
        <v>1</v>
      </c>
      <c r="E63" s="384"/>
      <c r="F63" s="384"/>
      <c r="G63" s="384"/>
      <c r="H63" s="362">
        <f>SUM(D63:G63)</f>
        <v>1</v>
      </c>
    </row>
    <row r="64" spans="1:8" ht="12.95" customHeight="1">
      <c r="A64" s="544"/>
      <c r="B64" s="545"/>
      <c r="C64" s="89" t="s">
        <v>9</v>
      </c>
      <c r="D64" s="282">
        <v>1</v>
      </c>
      <c r="E64" s="282">
        <v>1</v>
      </c>
      <c r="F64" s="282">
        <v>1</v>
      </c>
      <c r="G64" s="282">
        <v>1</v>
      </c>
      <c r="H64" s="363">
        <f t="shared" si="8"/>
        <v>4</v>
      </c>
    </row>
    <row r="65" spans="1:8" ht="12.95" customHeight="1">
      <c r="A65" s="544"/>
      <c r="B65" s="545"/>
      <c r="C65" s="89" t="s">
        <v>64</v>
      </c>
      <c r="D65" s="282"/>
      <c r="E65" s="282">
        <v>0.5</v>
      </c>
      <c r="F65" s="282">
        <v>1</v>
      </c>
      <c r="G65" s="282">
        <v>1</v>
      </c>
      <c r="H65" s="363">
        <f t="shared" si="8"/>
        <v>2.5</v>
      </c>
    </row>
    <row r="66" spans="1:8" ht="12.95" customHeight="1" thickBot="1">
      <c r="A66" s="544"/>
      <c r="B66" s="545"/>
      <c r="C66" s="325" t="s">
        <v>13</v>
      </c>
      <c r="D66" s="385"/>
      <c r="E66" s="385">
        <v>1</v>
      </c>
      <c r="F66" s="385">
        <v>1</v>
      </c>
      <c r="G66" s="385">
        <v>1</v>
      </c>
      <c r="H66" s="386">
        <f t="shared" si="8"/>
        <v>3</v>
      </c>
    </row>
    <row r="67" spans="1:8" ht="12.95" customHeight="1" thickBot="1">
      <c r="A67" s="546"/>
      <c r="B67" s="547"/>
      <c r="C67" s="302" t="s">
        <v>115</v>
      </c>
      <c r="D67" s="443">
        <f>SUM(D62:D66)</f>
        <v>3</v>
      </c>
      <c r="E67" s="443">
        <f>SUM(E62:E66)</f>
        <v>3.5</v>
      </c>
      <c r="F67" s="443">
        <f>SUM(F62:F66)</f>
        <v>4</v>
      </c>
      <c r="G67" s="443">
        <f>SUM(G62:G66)</f>
        <v>4</v>
      </c>
      <c r="H67" s="388">
        <f>SUM(H62:H66)</f>
        <v>14.5</v>
      </c>
    </row>
    <row r="68" spans="1:8" ht="12.95" customHeight="1">
      <c r="A68" s="541" t="s">
        <v>97</v>
      </c>
      <c r="B68" s="541"/>
      <c r="C68" s="541"/>
      <c r="D68" s="389">
        <v>12</v>
      </c>
      <c r="E68" s="389">
        <v>12</v>
      </c>
      <c r="F68" s="389"/>
      <c r="G68" s="389"/>
      <c r="H68" s="390"/>
    </row>
    <row r="69" spans="1:8" ht="12.95" customHeight="1">
      <c r="A69" s="169"/>
      <c r="B69" s="170"/>
      <c r="C69" s="180" t="s">
        <v>162</v>
      </c>
      <c r="D69" s="391">
        <f>D52+D61+D67</f>
        <v>54</v>
      </c>
      <c r="E69" s="391">
        <f t="shared" ref="E69:G69" si="9">E52+E61+E67</f>
        <v>51.5</v>
      </c>
      <c r="F69" s="391">
        <f t="shared" si="9"/>
        <v>55</v>
      </c>
      <c r="G69" s="391">
        <f t="shared" si="9"/>
        <v>53</v>
      </c>
      <c r="H69" s="392">
        <f>SUM(D69:G69)</f>
        <v>213.5</v>
      </c>
    </row>
    <row r="70" spans="1:8">
      <c r="A70" s="169"/>
      <c r="B70" s="170"/>
      <c r="C70" s="180" t="s">
        <v>161</v>
      </c>
      <c r="D70" s="391"/>
      <c r="E70" s="391"/>
      <c r="F70" s="391"/>
      <c r="G70" s="391"/>
      <c r="H70" s="392">
        <f>'5-7ОШ1'!G52+'8-9'!H58+'10-11проф.ОШ'!H69</f>
        <v>553</v>
      </c>
    </row>
    <row r="71" spans="1:8">
      <c r="A71" s="169"/>
      <c r="B71" s="170"/>
      <c r="C71" s="180"/>
      <c r="D71" s="391"/>
      <c r="E71" s="391"/>
      <c r="F71" s="391"/>
      <c r="G71" s="391"/>
      <c r="H71" s="392"/>
    </row>
  </sheetData>
  <mergeCells count="29">
    <mergeCell ref="A1:G1"/>
    <mergeCell ref="B3:B6"/>
    <mergeCell ref="C3:C6"/>
    <mergeCell ref="D3:H3"/>
    <mergeCell ref="D4:E4"/>
    <mergeCell ref="F4:G4"/>
    <mergeCell ref="H5:H6"/>
    <mergeCell ref="A40:B42"/>
    <mergeCell ref="A43:B50"/>
    <mergeCell ref="B26:B35"/>
    <mergeCell ref="A26:A37"/>
    <mergeCell ref="B24:C24"/>
    <mergeCell ref="C47:C48"/>
    <mergeCell ref="A53:B61"/>
    <mergeCell ref="A62:B67"/>
    <mergeCell ref="A68:C68"/>
    <mergeCell ref="B25:C25"/>
    <mergeCell ref="C34:C35"/>
    <mergeCell ref="B36:C36"/>
    <mergeCell ref="B37:C37"/>
    <mergeCell ref="A7:A25"/>
    <mergeCell ref="B7:B10"/>
    <mergeCell ref="C9:C10"/>
    <mergeCell ref="B11:B14"/>
    <mergeCell ref="C13:C14"/>
    <mergeCell ref="B15:B17"/>
    <mergeCell ref="B18:B20"/>
    <mergeCell ref="B21:B23"/>
    <mergeCell ref="C22:C23"/>
  </mergeCells>
  <pageMargins left="0.7" right="0.7" top="0.75" bottom="0.75" header="0.3" footer="0.3"/>
  <pageSetup paperSize="25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4"/>
  <sheetViews>
    <sheetView topLeftCell="A19" workbookViewId="0">
      <selection activeCell="E54" sqref="E54"/>
    </sheetView>
  </sheetViews>
  <sheetFormatPr defaultRowHeight="12.75"/>
  <cols>
    <col min="1" max="1" width="7.140625" style="102" customWidth="1"/>
    <col min="2" max="2" width="18" style="225" customWidth="1"/>
    <col min="3" max="3" width="31.28515625" style="102" customWidth="1"/>
    <col min="4" max="4" width="7.7109375" style="2" customWidth="1"/>
    <col min="5" max="5" width="6.7109375" style="2" customWidth="1"/>
    <col min="6" max="6" width="5.5703125" style="2" customWidth="1"/>
    <col min="7" max="7" width="10.5703125" style="221" customWidth="1"/>
  </cols>
  <sheetData>
    <row r="1" spans="1:7">
      <c r="A1" s="477" t="s">
        <v>139</v>
      </c>
      <c r="B1" s="477"/>
      <c r="C1" s="477"/>
      <c r="D1" s="477"/>
      <c r="E1" s="477"/>
      <c r="F1" s="477"/>
      <c r="G1" s="477"/>
    </row>
    <row r="2" spans="1:7" ht="13.5" thickBot="1">
      <c r="C2" s="248" t="s">
        <v>50</v>
      </c>
    </row>
    <row r="3" spans="1:7" ht="14.25">
      <c r="A3" s="10"/>
      <c r="B3" s="630" t="s">
        <v>118</v>
      </c>
      <c r="C3" s="491" t="s">
        <v>0</v>
      </c>
      <c r="D3" s="478" t="s">
        <v>40</v>
      </c>
      <c r="E3" s="479"/>
      <c r="F3" s="479"/>
      <c r="G3" s="479"/>
    </row>
    <row r="4" spans="1:7" ht="14.25">
      <c r="A4" s="13"/>
      <c r="B4" s="631"/>
      <c r="C4" s="492"/>
      <c r="D4" s="494" t="s">
        <v>50</v>
      </c>
      <c r="E4" s="495"/>
      <c r="F4" s="496"/>
      <c r="G4" s="57" t="s">
        <v>116</v>
      </c>
    </row>
    <row r="5" spans="1:7" ht="45.75">
      <c r="A5" s="13"/>
      <c r="B5" s="631"/>
      <c r="C5" s="492"/>
      <c r="D5" s="33" t="s">
        <v>41</v>
      </c>
      <c r="E5" s="33" t="s">
        <v>41</v>
      </c>
      <c r="F5" s="33" t="s">
        <v>41</v>
      </c>
      <c r="G5" s="483" t="s">
        <v>32</v>
      </c>
    </row>
    <row r="6" spans="1:7" ht="14.25">
      <c r="A6" s="16"/>
      <c r="B6" s="632"/>
      <c r="C6" s="493"/>
      <c r="D6" s="55">
        <v>5</v>
      </c>
      <c r="E6" s="55">
        <v>6</v>
      </c>
      <c r="F6" s="55">
        <v>7</v>
      </c>
      <c r="G6" s="485"/>
    </row>
    <row r="7" spans="1:7" ht="13.5">
      <c r="A7" s="612" t="s">
        <v>117</v>
      </c>
      <c r="B7" s="603" t="s">
        <v>8</v>
      </c>
      <c r="C7" s="163" t="s">
        <v>9</v>
      </c>
      <c r="D7" s="334">
        <v>3</v>
      </c>
      <c r="E7" s="334">
        <v>3</v>
      </c>
      <c r="F7" s="334">
        <v>2</v>
      </c>
      <c r="G7" s="59">
        <f t="shared" ref="G7:G20" si="0">SUM(D7:F7)</f>
        <v>8</v>
      </c>
    </row>
    <row r="8" spans="1:7" ht="13.5">
      <c r="A8" s="613"/>
      <c r="B8" s="624"/>
      <c r="C8" s="163" t="s">
        <v>101</v>
      </c>
      <c r="D8" s="334">
        <v>2</v>
      </c>
      <c r="E8" s="334">
        <v>3</v>
      </c>
      <c r="F8" s="334">
        <v>2</v>
      </c>
      <c r="G8" s="59">
        <f t="shared" si="0"/>
        <v>7</v>
      </c>
    </row>
    <row r="9" spans="1:7" ht="13.5">
      <c r="A9" s="613"/>
      <c r="B9" s="624"/>
      <c r="C9" s="163" t="s">
        <v>80</v>
      </c>
      <c r="D9" s="334">
        <v>3</v>
      </c>
      <c r="E9" s="147">
        <v>3</v>
      </c>
      <c r="F9" s="147">
        <v>2</v>
      </c>
      <c r="G9" s="59">
        <f t="shared" si="0"/>
        <v>8</v>
      </c>
    </row>
    <row r="10" spans="1:7" ht="13.5">
      <c r="A10" s="613"/>
      <c r="B10" s="624"/>
      <c r="C10" s="163" t="s">
        <v>81</v>
      </c>
      <c r="D10" s="334">
        <v>2</v>
      </c>
      <c r="E10" s="147">
        <v>3</v>
      </c>
      <c r="F10" s="147">
        <v>2</v>
      </c>
      <c r="G10" s="59">
        <f t="shared" si="0"/>
        <v>7</v>
      </c>
    </row>
    <row r="11" spans="1:7">
      <c r="A11" s="613"/>
      <c r="B11" s="624"/>
      <c r="C11" s="625" t="s">
        <v>42</v>
      </c>
      <c r="D11" s="230">
        <v>3</v>
      </c>
      <c r="E11" s="230">
        <v>3</v>
      </c>
      <c r="F11" s="230">
        <v>3</v>
      </c>
      <c r="G11" s="59">
        <f t="shared" si="0"/>
        <v>9</v>
      </c>
    </row>
    <row r="12" spans="1:7">
      <c r="A12" s="613"/>
      <c r="B12" s="604"/>
      <c r="C12" s="626"/>
      <c r="D12" s="431">
        <v>3</v>
      </c>
      <c r="E12" s="431">
        <v>3</v>
      </c>
      <c r="F12" s="431">
        <v>3</v>
      </c>
      <c r="G12" s="59">
        <f t="shared" si="0"/>
        <v>9</v>
      </c>
    </row>
    <row r="13" spans="1:7" ht="13.5">
      <c r="A13" s="613"/>
      <c r="B13" s="605" t="s">
        <v>71</v>
      </c>
      <c r="C13" s="337" t="s">
        <v>18</v>
      </c>
      <c r="D13" s="135">
        <v>5</v>
      </c>
      <c r="E13" s="135">
        <v>5</v>
      </c>
      <c r="F13" s="135"/>
      <c r="G13" s="59">
        <f t="shared" si="0"/>
        <v>10</v>
      </c>
    </row>
    <row r="14" spans="1:7" ht="13.5">
      <c r="A14" s="613"/>
      <c r="B14" s="627"/>
      <c r="C14" s="163" t="s">
        <v>10</v>
      </c>
      <c r="D14" s="231"/>
      <c r="E14" s="231"/>
      <c r="F14" s="231">
        <v>3</v>
      </c>
      <c r="G14" s="59">
        <f t="shared" si="0"/>
        <v>3</v>
      </c>
    </row>
    <row r="15" spans="1:7" ht="13.5">
      <c r="A15" s="613"/>
      <c r="B15" s="627"/>
      <c r="C15" s="163" t="s">
        <v>11</v>
      </c>
      <c r="D15" s="334"/>
      <c r="E15" s="334"/>
      <c r="F15" s="334">
        <v>2</v>
      </c>
      <c r="G15" s="59">
        <f t="shared" si="0"/>
        <v>2</v>
      </c>
    </row>
    <row r="16" spans="1:7">
      <c r="A16" s="613"/>
      <c r="B16" s="627"/>
      <c r="C16" s="628" t="s">
        <v>53</v>
      </c>
      <c r="D16" s="230"/>
      <c r="E16" s="230"/>
      <c r="F16" s="230">
        <v>1</v>
      </c>
      <c r="G16" s="59">
        <f t="shared" si="0"/>
        <v>1</v>
      </c>
    </row>
    <row r="17" spans="1:7">
      <c r="A17" s="613"/>
      <c r="B17" s="606"/>
      <c r="C17" s="629"/>
      <c r="D17" s="135"/>
      <c r="E17" s="135"/>
      <c r="F17" s="429">
        <v>1</v>
      </c>
      <c r="G17" s="59">
        <f t="shared" si="0"/>
        <v>1</v>
      </c>
    </row>
    <row r="18" spans="1:7" ht="13.5">
      <c r="A18" s="613"/>
      <c r="B18" s="605" t="s">
        <v>70</v>
      </c>
      <c r="C18" s="163" t="s">
        <v>12</v>
      </c>
      <c r="D18" s="334">
        <v>2</v>
      </c>
      <c r="E18" s="334">
        <v>2</v>
      </c>
      <c r="F18" s="334">
        <v>2</v>
      </c>
      <c r="G18" s="59">
        <f t="shared" si="0"/>
        <v>6</v>
      </c>
    </row>
    <row r="19" spans="1:7" ht="13.5">
      <c r="A19" s="613"/>
      <c r="B19" s="627"/>
      <c r="C19" s="340" t="s">
        <v>13</v>
      </c>
      <c r="D19" s="231">
        <v>1</v>
      </c>
      <c r="E19" s="231">
        <v>1</v>
      </c>
      <c r="F19" s="231">
        <v>1</v>
      </c>
      <c r="G19" s="59">
        <f t="shared" si="0"/>
        <v>3</v>
      </c>
    </row>
    <row r="20" spans="1:7" ht="13.5">
      <c r="A20" s="613"/>
      <c r="B20" s="606"/>
      <c r="C20" s="340" t="s">
        <v>14</v>
      </c>
      <c r="D20" s="232">
        <v>1</v>
      </c>
      <c r="E20" s="232">
        <v>1</v>
      </c>
      <c r="F20" s="232">
        <v>2</v>
      </c>
      <c r="G20" s="59">
        <f t="shared" si="0"/>
        <v>4</v>
      </c>
    </row>
    <row r="21" spans="1:7">
      <c r="A21" s="613"/>
      <c r="B21" s="605" t="s">
        <v>82</v>
      </c>
      <c r="C21" s="605" t="s">
        <v>83</v>
      </c>
      <c r="D21" s="623">
        <v>0.5</v>
      </c>
      <c r="E21" s="623"/>
      <c r="F21" s="623"/>
      <c r="G21" s="454"/>
    </row>
    <row r="22" spans="1:7">
      <c r="A22" s="613"/>
      <c r="B22" s="627"/>
      <c r="C22" s="627"/>
      <c r="D22" s="623"/>
      <c r="E22" s="623"/>
      <c r="F22" s="623"/>
      <c r="G22" s="455"/>
    </row>
    <row r="23" spans="1:7">
      <c r="A23" s="613"/>
      <c r="B23" s="606"/>
      <c r="C23" s="606"/>
      <c r="D23" s="623"/>
      <c r="E23" s="623"/>
      <c r="F23" s="623"/>
      <c r="G23" s="456"/>
    </row>
    <row r="24" spans="1:7" ht="13.5">
      <c r="A24" s="613"/>
      <c r="B24" s="600" t="s">
        <v>72</v>
      </c>
      <c r="C24" s="174" t="s">
        <v>30</v>
      </c>
      <c r="D24" s="334"/>
      <c r="E24" s="334"/>
      <c r="F24" s="334">
        <v>2</v>
      </c>
      <c r="G24" s="59">
        <f t="shared" ref="G24:G38" si="1">SUM(D24:F24)</f>
        <v>2</v>
      </c>
    </row>
    <row r="25" spans="1:7" ht="13.5">
      <c r="A25" s="613"/>
      <c r="B25" s="601"/>
      <c r="C25" s="176" t="s">
        <v>16</v>
      </c>
      <c r="D25" s="334"/>
      <c r="E25" s="334"/>
      <c r="F25" s="334"/>
      <c r="G25" s="59">
        <f t="shared" si="1"/>
        <v>0</v>
      </c>
    </row>
    <row r="26" spans="1:7" ht="13.5">
      <c r="A26" s="613"/>
      <c r="B26" s="602"/>
      <c r="C26" s="163" t="s">
        <v>15</v>
      </c>
      <c r="D26" s="230">
        <v>1</v>
      </c>
      <c r="E26" s="230">
        <v>1</v>
      </c>
      <c r="F26" s="230">
        <v>2</v>
      </c>
      <c r="G26" s="59">
        <f t="shared" si="1"/>
        <v>4</v>
      </c>
    </row>
    <row r="27" spans="1:7" ht="13.5">
      <c r="A27" s="613"/>
      <c r="B27" s="603" t="s">
        <v>17</v>
      </c>
      <c r="C27" s="163" t="s">
        <v>73</v>
      </c>
      <c r="D27" s="334">
        <v>1</v>
      </c>
      <c r="E27" s="334">
        <v>1</v>
      </c>
      <c r="F27" s="334">
        <v>1</v>
      </c>
      <c r="G27" s="59">
        <f t="shared" si="1"/>
        <v>3</v>
      </c>
    </row>
    <row r="28" spans="1:7" ht="13.5">
      <c r="A28" s="613"/>
      <c r="B28" s="604"/>
      <c r="C28" s="25" t="s">
        <v>74</v>
      </c>
      <c r="D28" s="231">
        <v>1</v>
      </c>
      <c r="E28" s="231">
        <v>1</v>
      </c>
      <c r="F28" s="231">
        <v>1</v>
      </c>
      <c r="G28" s="59">
        <f t="shared" si="1"/>
        <v>3</v>
      </c>
    </row>
    <row r="29" spans="1:7" ht="13.5">
      <c r="A29" s="613"/>
      <c r="B29" s="605" t="s">
        <v>26</v>
      </c>
      <c r="C29" s="339" t="s">
        <v>26</v>
      </c>
      <c r="D29" s="334">
        <v>2</v>
      </c>
      <c r="E29" s="334">
        <v>2</v>
      </c>
      <c r="F29" s="334">
        <v>1</v>
      </c>
      <c r="G29" s="59">
        <f t="shared" si="1"/>
        <v>5</v>
      </c>
    </row>
    <row r="30" spans="1:7">
      <c r="A30" s="613"/>
      <c r="B30" s="606"/>
      <c r="C30" s="24"/>
      <c r="D30" s="430">
        <v>2</v>
      </c>
      <c r="E30" s="430">
        <v>2</v>
      </c>
      <c r="F30" s="430">
        <v>1</v>
      </c>
      <c r="G30" s="59">
        <f t="shared" si="1"/>
        <v>5</v>
      </c>
    </row>
    <row r="31" spans="1:7" ht="13.5">
      <c r="A31" s="613"/>
      <c r="B31" s="605" t="s">
        <v>75</v>
      </c>
      <c r="C31" s="163" t="s">
        <v>19</v>
      </c>
      <c r="D31" s="231"/>
      <c r="E31" s="231"/>
      <c r="F31" s="231">
        <v>1</v>
      </c>
      <c r="G31" s="59">
        <f t="shared" si="1"/>
        <v>1</v>
      </c>
    </row>
    <row r="32" spans="1:7" ht="14.25" thickBot="1">
      <c r="A32" s="613"/>
      <c r="B32" s="627"/>
      <c r="C32" s="337" t="s">
        <v>138</v>
      </c>
      <c r="D32" s="230">
        <v>3</v>
      </c>
      <c r="E32" s="230">
        <v>3</v>
      </c>
      <c r="F32" s="230">
        <v>3</v>
      </c>
      <c r="G32" s="332">
        <f t="shared" si="1"/>
        <v>9</v>
      </c>
    </row>
    <row r="33" spans="1:7" ht="14.25" thickBot="1">
      <c r="A33" s="417" t="s">
        <v>119</v>
      </c>
      <c r="B33" s="418"/>
      <c r="C33" s="419"/>
      <c r="D33" s="420">
        <f>D7+D8+D9+D10+D11+D13+D18+D19+D20+D21+D26+D27+D28+D29+D32</f>
        <v>30.5</v>
      </c>
      <c r="E33" s="420">
        <f>E7+E8+E9+E10+E11+E13+E18+E19+E20+E26+E27+E28+E29+E32</f>
        <v>32</v>
      </c>
      <c r="F33" s="420">
        <f>F7+F8+F9+F10+F11+F14+F15+F16+F18+F19+F20+F24+F26+F27+F28+F29+F31+F32</f>
        <v>33</v>
      </c>
      <c r="G33" s="421">
        <f t="shared" si="1"/>
        <v>95.5</v>
      </c>
    </row>
    <row r="34" spans="1:7" ht="14.25" thickBot="1">
      <c r="A34" s="412" t="s">
        <v>120</v>
      </c>
      <c r="B34" s="413"/>
      <c r="C34" s="414"/>
      <c r="D34" s="415">
        <f>D33+D12+D30</f>
        <v>35.5</v>
      </c>
      <c r="E34" s="415">
        <f>SUM(E7:E32)</f>
        <v>37</v>
      </c>
      <c r="F34" s="415">
        <f>F12+F17+F30+F33</f>
        <v>38</v>
      </c>
      <c r="G34" s="416">
        <f t="shared" si="1"/>
        <v>110.5</v>
      </c>
    </row>
    <row r="35" spans="1:7" ht="13.5">
      <c r="A35" s="619" t="s">
        <v>121</v>
      </c>
      <c r="B35" s="620"/>
      <c r="C35" s="336" t="s">
        <v>123</v>
      </c>
      <c r="D35" s="411"/>
      <c r="E35" s="232"/>
      <c r="F35" s="232">
        <v>1</v>
      </c>
      <c r="G35" s="333">
        <f t="shared" si="1"/>
        <v>1</v>
      </c>
    </row>
    <row r="36" spans="1:7">
      <c r="A36" s="619"/>
      <c r="B36" s="620"/>
      <c r="C36" s="598" t="s">
        <v>53</v>
      </c>
      <c r="D36" s="226">
        <v>1</v>
      </c>
      <c r="E36" s="334">
        <v>1</v>
      </c>
      <c r="F36" s="334"/>
      <c r="G36" s="59">
        <f t="shared" si="1"/>
        <v>2</v>
      </c>
    </row>
    <row r="37" spans="1:7">
      <c r="A37" s="619"/>
      <c r="B37" s="620"/>
      <c r="C37" s="598"/>
      <c r="D37" s="235">
        <v>1</v>
      </c>
      <c r="E37" s="231">
        <v>1</v>
      </c>
      <c r="F37" s="231"/>
      <c r="G37" s="59">
        <f t="shared" si="1"/>
        <v>2</v>
      </c>
    </row>
    <row r="38" spans="1:7" ht="13.5">
      <c r="A38" s="619"/>
      <c r="B38" s="620"/>
      <c r="C38" s="338" t="s">
        <v>58</v>
      </c>
      <c r="D38" s="334">
        <v>0.5</v>
      </c>
      <c r="E38" s="334"/>
      <c r="F38" s="334"/>
      <c r="G38" s="59">
        <f t="shared" si="1"/>
        <v>0.5</v>
      </c>
    </row>
    <row r="39" spans="1:7" ht="14.25" thickBot="1">
      <c r="A39" s="619"/>
      <c r="B39" s="620"/>
      <c r="C39" s="338" t="s">
        <v>9</v>
      </c>
      <c r="D39" s="230"/>
      <c r="E39" s="230"/>
      <c r="F39" s="230">
        <v>1</v>
      </c>
      <c r="G39" s="332"/>
    </row>
    <row r="40" spans="1:7" ht="14.25" thickBot="1">
      <c r="A40" s="672" t="s">
        <v>85</v>
      </c>
      <c r="B40" s="673"/>
      <c r="C40" s="674"/>
      <c r="D40" s="422">
        <v>1.5</v>
      </c>
      <c r="E40" s="422">
        <v>1</v>
      </c>
      <c r="F40" s="422">
        <v>2</v>
      </c>
      <c r="G40" s="423">
        <f t="shared" ref="G40:G51" si="2">SUM(D40:F40)</f>
        <v>4.5</v>
      </c>
    </row>
    <row r="41" spans="1:7" ht="14.25" thickBot="1">
      <c r="A41" s="614" t="s">
        <v>122</v>
      </c>
      <c r="B41" s="615"/>
      <c r="C41" s="616"/>
      <c r="D41" s="188">
        <v>2.5</v>
      </c>
      <c r="E41" s="188">
        <v>2</v>
      </c>
      <c r="F41" s="188">
        <v>2</v>
      </c>
      <c r="G41" s="185">
        <f t="shared" si="2"/>
        <v>6.5</v>
      </c>
    </row>
    <row r="42" spans="1:7" ht="14.25" thickBot="1">
      <c r="A42" s="614" t="s">
        <v>136</v>
      </c>
      <c r="B42" s="615"/>
      <c r="C42" s="616"/>
      <c r="D42" s="188">
        <f t="shared" ref="D42:F43" si="3">D33+D40</f>
        <v>32</v>
      </c>
      <c r="E42" s="188">
        <f t="shared" si="3"/>
        <v>33</v>
      </c>
      <c r="F42" s="188">
        <f t="shared" si="3"/>
        <v>35</v>
      </c>
      <c r="G42" s="185">
        <f t="shared" si="2"/>
        <v>100</v>
      </c>
    </row>
    <row r="43" spans="1:7" ht="14.25" thickBot="1">
      <c r="A43" s="614" t="s">
        <v>137</v>
      </c>
      <c r="B43" s="615"/>
      <c r="C43" s="616"/>
      <c r="D43" s="188">
        <f t="shared" si="3"/>
        <v>38</v>
      </c>
      <c r="E43" s="188">
        <f t="shared" si="3"/>
        <v>39</v>
      </c>
      <c r="F43" s="188">
        <f t="shared" si="3"/>
        <v>40</v>
      </c>
      <c r="G43" s="185">
        <f t="shared" si="2"/>
        <v>117</v>
      </c>
    </row>
    <row r="44" spans="1:7" ht="13.5">
      <c r="A44" s="510" t="s">
        <v>134</v>
      </c>
      <c r="B44" s="606" t="s">
        <v>124</v>
      </c>
      <c r="C44" s="342" t="s">
        <v>66</v>
      </c>
      <c r="D44" s="235">
        <v>1</v>
      </c>
      <c r="E44" s="247">
        <v>1</v>
      </c>
      <c r="F44" s="231">
        <v>1</v>
      </c>
      <c r="G44" s="333">
        <f t="shared" si="2"/>
        <v>3</v>
      </c>
    </row>
    <row r="45" spans="1:7" ht="13.5">
      <c r="A45" s="510"/>
      <c r="B45" s="607"/>
      <c r="C45" s="341" t="s">
        <v>16</v>
      </c>
      <c r="D45" s="226"/>
      <c r="E45" s="226"/>
      <c r="F45" s="226">
        <v>1</v>
      </c>
      <c r="G45" s="333">
        <f t="shared" si="2"/>
        <v>1</v>
      </c>
    </row>
    <row r="46" spans="1:7" ht="13.5">
      <c r="A46" s="510"/>
      <c r="B46" s="607" t="s">
        <v>125</v>
      </c>
      <c r="C46" s="340" t="s">
        <v>30</v>
      </c>
      <c r="D46" s="226">
        <v>1</v>
      </c>
      <c r="E46" s="334">
        <v>1</v>
      </c>
      <c r="F46" s="334">
        <v>1</v>
      </c>
      <c r="G46" s="333">
        <f t="shared" si="2"/>
        <v>3</v>
      </c>
    </row>
    <row r="47" spans="1:7" ht="13.5">
      <c r="A47" s="510"/>
      <c r="B47" s="607"/>
      <c r="C47" s="340" t="s">
        <v>59</v>
      </c>
      <c r="D47" s="226">
        <v>0.5</v>
      </c>
      <c r="E47" s="226">
        <v>0.5</v>
      </c>
      <c r="F47" s="226"/>
      <c r="G47" s="88">
        <f t="shared" si="2"/>
        <v>1</v>
      </c>
    </row>
    <row r="48" spans="1:7" ht="13.5">
      <c r="A48" s="510"/>
      <c r="B48" s="402" t="s">
        <v>126</v>
      </c>
      <c r="C48" s="341" t="s">
        <v>163</v>
      </c>
      <c r="D48" s="226"/>
      <c r="E48" s="334">
        <v>1</v>
      </c>
      <c r="F48" s="334">
        <v>1</v>
      </c>
      <c r="G48" s="91">
        <f t="shared" si="2"/>
        <v>2</v>
      </c>
    </row>
    <row r="49" spans="1:7" ht="13.5">
      <c r="A49" s="510"/>
      <c r="B49" s="340" t="s">
        <v>127</v>
      </c>
      <c r="C49" s="340" t="s">
        <v>89</v>
      </c>
      <c r="D49" s="228">
        <v>1</v>
      </c>
      <c r="E49" s="135">
        <v>1</v>
      </c>
      <c r="F49" s="135">
        <v>1.5</v>
      </c>
      <c r="G49" s="239">
        <f t="shared" si="2"/>
        <v>3.5</v>
      </c>
    </row>
    <row r="50" spans="1:7" ht="14.25" thickBot="1">
      <c r="A50" s="510"/>
      <c r="B50" s="335" t="s">
        <v>128</v>
      </c>
      <c r="C50" s="335" t="s">
        <v>19</v>
      </c>
      <c r="D50" s="234">
        <v>1</v>
      </c>
      <c r="E50" s="234">
        <v>1</v>
      </c>
      <c r="F50" s="424"/>
      <c r="G50" s="425">
        <f>SUM(D50:F50)</f>
        <v>2</v>
      </c>
    </row>
    <row r="51" spans="1:7" ht="13.5" thickBot="1">
      <c r="A51" s="669" t="s">
        <v>135</v>
      </c>
      <c r="B51" s="670"/>
      <c r="C51" s="671"/>
      <c r="D51" s="426">
        <f>SUM(D44:D50)</f>
        <v>4.5</v>
      </c>
      <c r="E51" s="426">
        <f>SUM(E44:E50)</f>
        <v>5.5</v>
      </c>
      <c r="F51" s="426">
        <f>SUM(F44:F50)</f>
        <v>5.5</v>
      </c>
      <c r="G51" s="427">
        <f t="shared" si="2"/>
        <v>15.5</v>
      </c>
    </row>
    <row r="52" spans="1:7" ht="13.5" thickBot="1">
      <c r="A52" s="50"/>
      <c r="D52" s="2">
        <f>D43+D51</f>
        <v>42.5</v>
      </c>
      <c r="E52" s="2">
        <f>E43+E51</f>
        <v>44.5</v>
      </c>
      <c r="F52" s="2">
        <f>F43+F51</f>
        <v>45.5</v>
      </c>
      <c r="G52" s="428">
        <f>G43+G51</f>
        <v>132.5</v>
      </c>
    </row>
    <row r="53" spans="1:7">
      <c r="D53" s="8"/>
      <c r="E53" s="8"/>
      <c r="F53" s="8"/>
      <c r="G53" s="223"/>
    </row>
    <row r="54" spans="1:7">
      <c r="G54" s="222"/>
    </row>
  </sheetData>
  <mergeCells count="32">
    <mergeCell ref="A51:C51"/>
    <mergeCell ref="A44:A50"/>
    <mergeCell ref="B44:B45"/>
    <mergeCell ref="B46:B47"/>
    <mergeCell ref="A35:B39"/>
    <mergeCell ref="C36:C37"/>
    <mergeCell ref="A40:C40"/>
    <mergeCell ref="A41:C41"/>
    <mergeCell ref="A42:C42"/>
    <mergeCell ref="A43:C43"/>
    <mergeCell ref="D21:D23"/>
    <mergeCell ref="E21:E23"/>
    <mergeCell ref="F21:F23"/>
    <mergeCell ref="G21:G23"/>
    <mergeCell ref="B24:B26"/>
    <mergeCell ref="B27:B28"/>
    <mergeCell ref="A7:A32"/>
    <mergeCell ref="B7:B12"/>
    <mergeCell ref="C11:C12"/>
    <mergeCell ref="B13:B17"/>
    <mergeCell ref="C16:C17"/>
    <mergeCell ref="B18:B20"/>
    <mergeCell ref="B21:B23"/>
    <mergeCell ref="C21:C23"/>
    <mergeCell ref="B29:B30"/>
    <mergeCell ref="B31:B32"/>
    <mergeCell ref="A1:G1"/>
    <mergeCell ref="B3:B6"/>
    <mergeCell ref="C3:C6"/>
    <mergeCell ref="D3:G3"/>
    <mergeCell ref="D4:F4"/>
    <mergeCell ref="G5:G6"/>
  </mergeCells>
  <pageMargins left="0.7" right="0.7" top="0.75" bottom="0.75" header="0.3" footer="0.3"/>
  <pageSetup paperSize="25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topLeftCell="A40" workbookViewId="0">
      <selection activeCell="G71" sqref="G71"/>
    </sheetView>
  </sheetViews>
  <sheetFormatPr defaultRowHeight="12.75"/>
  <cols>
    <col min="1" max="1" width="7.5703125" customWidth="1"/>
    <col min="2" max="2" width="12.140625" customWidth="1"/>
    <col min="3" max="3" width="20.28515625" customWidth="1"/>
    <col min="4" max="9" width="8.42578125" style="393" customWidth="1"/>
    <col min="10" max="10" width="10.140625" style="393" customWidth="1"/>
  </cols>
  <sheetData>
    <row r="1" spans="1:10">
      <c r="A1" s="477" t="s">
        <v>139</v>
      </c>
      <c r="B1" s="477"/>
      <c r="C1" s="477"/>
      <c r="D1" s="477"/>
      <c r="E1" s="477"/>
      <c r="F1" s="477"/>
      <c r="G1" s="477"/>
      <c r="H1" s="477"/>
      <c r="I1" s="477"/>
      <c r="J1" s="345"/>
    </row>
    <row r="2" spans="1:10" ht="13.5" thickBot="1">
      <c r="A2" s="102"/>
      <c r="B2" s="225"/>
      <c r="C2" s="248" t="s">
        <v>149</v>
      </c>
      <c r="D2" s="346"/>
      <c r="E2" s="346"/>
      <c r="F2" s="346"/>
      <c r="G2" s="346"/>
      <c r="H2" s="346"/>
      <c r="I2" s="347"/>
      <c r="J2" s="345"/>
    </row>
    <row r="3" spans="1:10" ht="14.25">
      <c r="A3" s="167"/>
      <c r="B3" s="590" t="s">
        <v>152</v>
      </c>
      <c r="C3" s="533" t="s">
        <v>0</v>
      </c>
      <c r="D3" s="664"/>
      <c r="E3" s="664"/>
      <c r="F3" s="664"/>
      <c r="G3" s="664"/>
      <c r="H3" s="664"/>
      <c r="I3" s="664"/>
      <c r="J3" s="664"/>
    </row>
    <row r="4" spans="1:10" ht="14.25">
      <c r="A4" s="168"/>
      <c r="B4" s="591"/>
      <c r="C4" s="534"/>
      <c r="D4" s="665" t="s">
        <v>1</v>
      </c>
      <c r="E4" s="666"/>
      <c r="F4" s="666"/>
      <c r="G4" s="401"/>
      <c r="H4" s="665" t="s">
        <v>2</v>
      </c>
      <c r="I4" s="666"/>
      <c r="J4" s="348" t="s">
        <v>3</v>
      </c>
    </row>
    <row r="5" spans="1:10" ht="36.75">
      <c r="A5" s="168"/>
      <c r="B5" s="591"/>
      <c r="C5" s="534"/>
      <c r="D5" s="349" t="s">
        <v>111</v>
      </c>
      <c r="E5" s="349" t="s">
        <v>165</v>
      </c>
      <c r="F5" s="349" t="s">
        <v>166</v>
      </c>
      <c r="G5" s="349" t="s">
        <v>167</v>
      </c>
      <c r="H5" s="349" t="s">
        <v>111</v>
      </c>
      <c r="I5" s="349" t="s">
        <v>153</v>
      </c>
      <c r="J5" s="667" t="s">
        <v>4</v>
      </c>
    </row>
    <row r="6" spans="1:10" ht="15" thickBot="1">
      <c r="A6" s="168"/>
      <c r="B6" s="592"/>
      <c r="C6" s="535"/>
      <c r="D6" s="350" t="s">
        <v>20</v>
      </c>
      <c r="E6" s="665" t="s">
        <v>21</v>
      </c>
      <c r="F6" s="666"/>
      <c r="G6" s="682"/>
      <c r="H6" s="350" t="s">
        <v>7</v>
      </c>
      <c r="I6" s="351" t="s">
        <v>22</v>
      </c>
      <c r="J6" s="668"/>
    </row>
    <row r="7" spans="1:10" ht="13.5">
      <c r="A7" s="576" t="s">
        <v>110</v>
      </c>
      <c r="B7" s="584" t="s">
        <v>8</v>
      </c>
      <c r="C7" s="396" t="s">
        <v>9</v>
      </c>
      <c r="D7" s="352">
        <v>1</v>
      </c>
      <c r="E7" s="352"/>
      <c r="F7" s="352">
        <v>1</v>
      </c>
      <c r="G7" s="352"/>
      <c r="H7" s="352">
        <v>1</v>
      </c>
      <c r="I7" s="353">
        <v>1</v>
      </c>
      <c r="J7" s="354">
        <f>SUM(D7:I7)</f>
        <v>4</v>
      </c>
    </row>
    <row r="8" spans="1:10" ht="13.5">
      <c r="A8" s="577"/>
      <c r="B8" s="585"/>
      <c r="C8" s="396" t="s">
        <v>101</v>
      </c>
      <c r="D8" s="352">
        <v>3</v>
      </c>
      <c r="E8" s="352"/>
      <c r="F8" s="352">
        <v>3</v>
      </c>
      <c r="G8" s="352"/>
      <c r="H8" s="352">
        <v>3</v>
      </c>
      <c r="I8" s="353">
        <v>3</v>
      </c>
      <c r="J8" s="354">
        <f>SUM(D8:I8)</f>
        <v>12</v>
      </c>
    </row>
    <row r="9" spans="1:10">
      <c r="A9" s="577"/>
      <c r="B9" s="585"/>
      <c r="C9" s="582" t="s">
        <v>42</v>
      </c>
      <c r="D9" s="352">
        <v>3</v>
      </c>
      <c r="E9" s="352"/>
      <c r="F9" s="352">
        <v>3</v>
      </c>
      <c r="G9" s="352"/>
      <c r="H9" s="352">
        <v>3</v>
      </c>
      <c r="I9" s="352">
        <v>3</v>
      </c>
      <c r="J9" s="354">
        <f t="shared" ref="J9:J21" si="0">SUM(D9:I9)</f>
        <v>12</v>
      </c>
    </row>
    <row r="10" spans="1:10">
      <c r="A10" s="577"/>
      <c r="B10" s="586"/>
      <c r="C10" s="587"/>
      <c r="D10" s="352">
        <v>3</v>
      </c>
      <c r="E10" s="352"/>
      <c r="F10" s="352">
        <v>3</v>
      </c>
      <c r="G10" s="352"/>
      <c r="H10" s="352">
        <v>3</v>
      </c>
      <c r="I10" s="352">
        <v>3</v>
      </c>
      <c r="J10" s="354">
        <f>SUM(D10:I10)</f>
        <v>12</v>
      </c>
    </row>
    <row r="11" spans="1:10" ht="13.5">
      <c r="A11" s="577"/>
      <c r="B11" s="565" t="s">
        <v>71</v>
      </c>
      <c r="C11" s="396" t="s">
        <v>10</v>
      </c>
      <c r="D11" s="355"/>
      <c r="E11" s="355"/>
      <c r="F11" s="352"/>
      <c r="G11" s="352"/>
      <c r="H11" s="355"/>
      <c r="I11" s="352"/>
      <c r="J11" s="354">
        <f t="shared" si="0"/>
        <v>0</v>
      </c>
    </row>
    <row r="12" spans="1:10" ht="13.5">
      <c r="A12" s="577"/>
      <c r="B12" s="566"/>
      <c r="C12" s="396" t="s">
        <v>11</v>
      </c>
      <c r="D12" s="355"/>
      <c r="E12" s="355"/>
      <c r="F12" s="352"/>
      <c r="G12" s="352"/>
      <c r="H12" s="355"/>
      <c r="I12" s="352"/>
      <c r="J12" s="354">
        <f t="shared" si="0"/>
        <v>0</v>
      </c>
    </row>
    <row r="13" spans="1:10">
      <c r="A13" s="577"/>
      <c r="B13" s="566"/>
      <c r="C13" s="588" t="s">
        <v>53</v>
      </c>
      <c r="D13" s="352"/>
      <c r="E13" s="352"/>
      <c r="F13" s="352"/>
      <c r="G13" s="352"/>
      <c r="H13" s="352"/>
      <c r="I13" s="352"/>
      <c r="J13" s="354">
        <f t="shared" si="0"/>
        <v>0</v>
      </c>
    </row>
    <row r="14" spans="1:10">
      <c r="A14" s="577"/>
      <c r="B14" s="567"/>
      <c r="C14" s="589"/>
      <c r="D14" s="352"/>
      <c r="E14" s="352"/>
      <c r="F14" s="352"/>
      <c r="G14" s="352"/>
      <c r="H14" s="352"/>
      <c r="I14" s="352"/>
      <c r="J14" s="354">
        <f t="shared" si="0"/>
        <v>0</v>
      </c>
    </row>
    <row r="15" spans="1:10" ht="13.5">
      <c r="A15" s="577"/>
      <c r="B15" s="565" t="s">
        <v>70</v>
      </c>
      <c r="C15" s="396" t="s">
        <v>12</v>
      </c>
      <c r="D15" s="352">
        <v>2</v>
      </c>
      <c r="E15" s="352"/>
      <c r="F15" s="352">
        <v>2</v>
      </c>
      <c r="G15" s="352"/>
      <c r="H15" s="352">
        <v>2</v>
      </c>
      <c r="I15" s="352">
        <v>2</v>
      </c>
      <c r="J15" s="354">
        <f t="shared" si="0"/>
        <v>8</v>
      </c>
    </row>
    <row r="16" spans="1:10" ht="13.5">
      <c r="A16" s="577"/>
      <c r="B16" s="566"/>
      <c r="C16" s="396" t="s">
        <v>13</v>
      </c>
      <c r="D16" s="352">
        <v>2</v>
      </c>
      <c r="E16" s="352"/>
      <c r="F16" s="355"/>
      <c r="G16" s="355"/>
      <c r="H16" s="352">
        <v>2</v>
      </c>
      <c r="I16" s="356">
        <v>2</v>
      </c>
      <c r="J16" s="354">
        <f t="shared" si="0"/>
        <v>6</v>
      </c>
    </row>
    <row r="17" spans="1:10" ht="13.5">
      <c r="A17" s="577"/>
      <c r="B17" s="567"/>
      <c r="C17" s="396" t="s">
        <v>14</v>
      </c>
      <c r="D17" s="352"/>
      <c r="E17" s="352"/>
      <c r="F17" s="352"/>
      <c r="G17" s="352"/>
      <c r="H17" s="352"/>
      <c r="I17" s="352"/>
      <c r="J17" s="354">
        <f t="shared" si="0"/>
        <v>0</v>
      </c>
    </row>
    <row r="18" spans="1:10" ht="13.5">
      <c r="A18" s="577"/>
      <c r="B18" s="579" t="s">
        <v>103</v>
      </c>
      <c r="C18" s="174" t="s">
        <v>30</v>
      </c>
      <c r="D18" s="352"/>
      <c r="E18" s="352"/>
      <c r="F18" s="355"/>
      <c r="G18" s="355"/>
      <c r="H18" s="352"/>
      <c r="I18" s="355"/>
      <c r="J18" s="354">
        <f>SUM(D18:I18)</f>
        <v>0</v>
      </c>
    </row>
    <row r="19" spans="1:10" ht="13.5">
      <c r="A19" s="577"/>
      <c r="B19" s="580"/>
      <c r="C19" s="399" t="s">
        <v>16</v>
      </c>
      <c r="D19" s="352">
        <v>1</v>
      </c>
      <c r="E19" s="352"/>
      <c r="F19" s="355"/>
      <c r="G19" s="355"/>
      <c r="H19" s="352">
        <v>1</v>
      </c>
      <c r="I19" s="355"/>
      <c r="J19" s="354">
        <f>SUM(D19:I19)</f>
        <v>2</v>
      </c>
    </row>
    <row r="20" spans="1:10" ht="13.5">
      <c r="A20" s="577"/>
      <c r="B20" s="581"/>
      <c r="C20" s="396" t="s">
        <v>15</v>
      </c>
      <c r="D20" s="352">
        <v>1</v>
      </c>
      <c r="E20" s="352"/>
      <c r="F20" s="355"/>
      <c r="G20" s="355"/>
      <c r="H20" s="352">
        <v>1</v>
      </c>
      <c r="I20" s="355"/>
      <c r="J20" s="354">
        <f>SUM(D20:I20)</f>
        <v>2</v>
      </c>
    </row>
    <row r="21" spans="1:10" ht="13.5">
      <c r="A21" s="577"/>
      <c r="B21" s="565" t="s">
        <v>75</v>
      </c>
      <c r="C21" s="396" t="s">
        <v>19</v>
      </c>
      <c r="D21" s="352">
        <v>1</v>
      </c>
      <c r="E21" s="352"/>
      <c r="F21" s="352">
        <v>1</v>
      </c>
      <c r="G21" s="352"/>
      <c r="H21" s="352">
        <v>1</v>
      </c>
      <c r="I21" s="352">
        <v>1</v>
      </c>
      <c r="J21" s="354">
        <f t="shared" si="0"/>
        <v>4</v>
      </c>
    </row>
    <row r="22" spans="1:10">
      <c r="A22" s="577"/>
      <c r="B22" s="566"/>
      <c r="C22" s="582" t="s">
        <v>31</v>
      </c>
      <c r="D22" s="352">
        <v>3</v>
      </c>
      <c r="E22" s="352"/>
      <c r="F22" s="352">
        <v>3</v>
      </c>
      <c r="G22" s="352"/>
      <c r="H22" s="352">
        <v>3</v>
      </c>
      <c r="I22" s="352">
        <v>3</v>
      </c>
      <c r="J22" s="354">
        <f>SUM(D22:I22)</f>
        <v>12</v>
      </c>
    </row>
    <row r="23" spans="1:10" ht="13.5" thickBot="1">
      <c r="A23" s="577"/>
      <c r="B23" s="566"/>
      <c r="C23" s="583"/>
      <c r="D23" s="352">
        <v>3</v>
      </c>
      <c r="E23" s="352"/>
      <c r="F23" s="352">
        <v>3</v>
      </c>
      <c r="G23" s="352"/>
      <c r="H23" s="352">
        <v>3</v>
      </c>
      <c r="I23" s="352">
        <v>3</v>
      </c>
      <c r="J23" s="357">
        <f>SUM(D23:I23)</f>
        <v>12</v>
      </c>
    </row>
    <row r="24" spans="1:10" ht="14.25" thickBot="1">
      <c r="A24" s="577"/>
      <c r="B24" s="568" t="s">
        <v>113</v>
      </c>
      <c r="C24" s="568"/>
      <c r="D24" s="358">
        <f>D7+D8+D9+D15+D16+D19+D20+D21+D22</f>
        <v>17</v>
      </c>
      <c r="E24" s="358"/>
      <c r="F24" s="358">
        <f>F7+F8+F9+F15+F21+F22</f>
        <v>13</v>
      </c>
      <c r="G24" s="358"/>
      <c r="H24" s="358">
        <f>H7+H8+H9+H15+H16+H19+H20+H21+H22</f>
        <v>17</v>
      </c>
      <c r="I24" s="358">
        <f>I7+I8+I9+I13+I15+I16+I21+I22</f>
        <v>15</v>
      </c>
      <c r="J24" s="359">
        <f>SUM(J7:J23)-J10-J14-J23</f>
        <v>62</v>
      </c>
    </row>
    <row r="25" spans="1:10" ht="15" thickBot="1">
      <c r="A25" s="578"/>
      <c r="B25" s="569" t="s">
        <v>27</v>
      </c>
      <c r="C25" s="570"/>
      <c r="D25" s="360">
        <f>D10+D23+D24</f>
        <v>23</v>
      </c>
      <c r="E25" s="360"/>
      <c r="F25" s="360">
        <f>F24+F10+F23</f>
        <v>19</v>
      </c>
      <c r="G25" s="360"/>
      <c r="H25" s="360">
        <f t="shared" ref="H25" si="1">H10+H23+H24</f>
        <v>23</v>
      </c>
      <c r="I25" s="360">
        <f>I10+I14+I23+I24</f>
        <v>21</v>
      </c>
      <c r="J25" s="359">
        <f>SUM(J7:J23)</f>
        <v>86</v>
      </c>
    </row>
    <row r="26" spans="1:10" ht="13.5">
      <c r="A26" s="661" t="s">
        <v>76</v>
      </c>
      <c r="B26" s="658" t="s">
        <v>109</v>
      </c>
      <c r="C26" s="396" t="s">
        <v>33</v>
      </c>
      <c r="D26" s="364">
        <v>4</v>
      </c>
      <c r="E26" s="364"/>
      <c r="F26" s="364">
        <v>4</v>
      </c>
      <c r="G26" s="364"/>
      <c r="H26" s="364">
        <v>4</v>
      </c>
      <c r="I26" s="364">
        <v>4</v>
      </c>
      <c r="J26" s="354">
        <f>SUM(D26:I26)</f>
        <v>16</v>
      </c>
    </row>
    <row r="27" spans="1:10" ht="13.5">
      <c r="A27" s="662"/>
      <c r="B27" s="659"/>
      <c r="C27" s="396" t="s">
        <v>11</v>
      </c>
      <c r="D27" s="365">
        <v>2</v>
      </c>
      <c r="E27" s="365"/>
      <c r="F27" s="365">
        <v>2</v>
      </c>
      <c r="G27" s="365"/>
      <c r="H27" s="364">
        <v>2</v>
      </c>
      <c r="I27" s="365">
        <v>2</v>
      </c>
      <c r="J27" s="354">
        <f>SUM(D27:I27)</f>
        <v>8</v>
      </c>
    </row>
    <row r="28" spans="1:10" ht="13.5">
      <c r="A28" s="662"/>
      <c r="B28" s="659"/>
      <c r="C28" s="176" t="s">
        <v>13</v>
      </c>
      <c r="D28" s="366"/>
      <c r="E28" s="366"/>
      <c r="F28" s="344">
        <v>3</v>
      </c>
      <c r="G28" s="344"/>
      <c r="H28" s="344"/>
      <c r="I28" s="344"/>
      <c r="J28" s="354">
        <f>SUM(F28:I28)</f>
        <v>3</v>
      </c>
    </row>
    <row r="29" spans="1:10" ht="13.5">
      <c r="A29" s="662"/>
      <c r="B29" s="659"/>
      <c r="C29" s="176" t="s">
        <v>155</v>
      </c>
      <c r="D29" s="366"/>
      <c r="E29" s="366"/>
      <c r="F29" s="344">
        <v>0.5</v>
      </c>
      <c r="G29" s="344"/>
      <c r="H29" s="344"/>
      <c r="I29" s="344"/>
      <c r="J29" s="354">
        <f>SUM(F29:I29)</f>
        <v>0.5</v>
      </c>
    </row>
    <row r="30" spans="1:10" ht="13.5">
      <c r="A30" s="662"/>
      <c r="B30" s="659"/>
      <c r="C30" s="176" t="s">
        <v>154</v>
      </c>
      <c r="D30" s="366"/>
      <c r="E30" s="366"/>
      <c r="F30" s="344">
        <v>0.5</v>
      </c>
      <c r="G30" s="344"/>
      <c r="H30" s="344"/>
      <c r="I30" s="344"/>
      <c r="J30" s="354">
        <f>SUM(F30:I30)</f>
        <v>0.5</v>
      </c>
    </row>
    <row r="31" spans="1:10" ht="13.5">
      <c r="A31" s="662"/>
      <c r="B31" s="659"/>
      <c r="C31" s="89" t="s">
        <v>30</v>
      </c>
      <c r="D31" s="344">
        <v>5</v>
      </c>
      <c r="E31" s="344"/>
      <c r="F31" s="344">
        <v>2</v>
      </c>
      <c r="G31" s="344"/>
      <c r="H31" s="344">
        <v>5</v>
      </c>
      <c r="I31" s="344">
        <v>5</v>
      </c>
      <c r="J31" s="354">
        <f>SUM(D31:I31)</f>
        <v>17</v>
      </c>
    </row>
    <row r="32" spans="1:10" ht="13.5">
      <c r="A32" s="662"/>
      <c r="B32" s="659"/>
      <c r="C32" s="399" t="s">
        <v>16</v>
      </c>
      <c r="D32" s="344"/>
      <c r="E32" s="344"/>
      <c r="F32" s="344">
        <v>3</v>
      </c>
      <c r="G32" s="344"/>
      <c r="H32" s="344"/>
      <c r="I32" s="344">
        <v>3</v>
      </c>
      <c r="J32" s="354">
        <f>SUM(F32:I32)</f>
        <v>6</v>
      </c>
    </row>
    <row r="33" spans="1:10" ht="13.5">
      <c r="A33" s="662"/>
      <c r="B33" s="659"/>
      <c r="C33" s="396" t="s">
        <v>15</v>
      </c>
      <c r="D33" s="361"/>
      <c r="E33" s="361"/>
      <c r="F33" s="361">
        <v>3</v>
      </c>
      <c r="G33" s="361"/>
      <c r="H33" s="361"/>
      <c r="I33" s="361">
        <v>3</v>
      </c>
      <c r="J33" s="354">
        <f t="shared" ref="J33:J39" si="2">SUM(D33:I33)</f>
        <v>6</v>
      </c>
    </row>
    <row r="34" spans="1:10">
      <c r="A34" s="662"/>
      <c r="B34" s="659"/>
      <c r="C34" s="555" t="s">
        <v>53</v>
      </c>
      <c r="D34" s="344">
        <v>4</v>
      </c>
      <c r="E34" s="344"/>
      <c r="F34" s="344">
        <v>1</v>
      </c>
      <c r="G34" s="344"/>
      <c r="H34" s="344">
        <v>4</v>
      </c>
      <c r="I34" s="344">
        <v>1</v>
      </c>
      <c r="J34" s="363">
        <f t="shared" si="2"/>
        <v>10</v>
      </c>
    </row>
    <row r="35" spans="1:10">
      <c r="A35" s="662"/>
      <c r="B35" s="660"/>
      <c r="C35" s="556"/>
      <c r="D35" s="361">
        <v>4</v>
      </c>
      <c r="E35" s="361"/>
      <c r="F35" s="361">
        <v>1</v>
      </c>
      <c r="G35" s="361"/>
      <c r="H35" s="361">
        <v>4</v>
      </c>
      <c r="I35" s="361">
        <v>1</v>
      </c>
      <c r="J35" s="363">
        <f t="shared" si="2"/>
        <v>10</v>
      </c>
    </row>
    <row r="36" spans="1:10" ht="13.5">
      <c r="A36" s="662"/>
      <c r="B36" s="552" t="s">
        <v>108</v>
      </c>
      <c r="C36" s="552"/>
      <c r="D36" s="367">
        <f>D26+D27+D31+D34</f>
        <v>15</v>
      </c>
      <c r="E36" s="367"/>
      <c r="F36" s="368">
        <f>F26+F27+F28+F29+F30+F31+F32+F33+F34</f>
        <v>19</v>
      </c>
      <c r="G36" s="368"/>
      <c r="H36" s="368">
        <f>H26+H27+H31+H34</f>
        <v>15</v>
      </c>
      <c r="I36" s="368">
        <f>I26+I27+I31+I32+I33</f>
        <v>17</v>
      </c>
      <c r="J36" s="369">
        <f t="shared" si="2"/>
        <v>66</v>
      </c>
    </row>
    <row r="37" spans="1:10" ht="15" thickBot="1">
      <c r="A37" s="663"/>
      <c r="B37" s="553" t="s">
        <v>107</v>
      </c>
      <c r="C37" s="554"/>
      <c r="D37" s="370">
        <f>D35+D36</f>
        <v>19</v>
      </c>
      <c r="E37" s="370"/>
      <c r="F37" s="370">
        <f>F36+F35</f>
        <v>20</v>
      </c>
      <c r="G37" s="370"/>
      <c r="H37" s="370">
        <f>H35+H36</f>
        <v>19</v>
      </c>
      <c r="I37" s="370">
        <f>I35+I36</f>
        <v>18</v>
      </c>
      <c r="J37" s="371">
        <f t="shared" si="2"/>
        <v>76</v>
      </c>
    </row>
    <row r="38" spans="1:10" ht="14.25" thickBot="1">
      <c r="A38" s="182" t="s">
        <v>36</v>
      </c>
      <c r="B38" s="183"/>
      <c r="C38" s="184"/>
      <c r="D38" s="372">
        <f t="shared" ref="D38:I39" si="3">D24+D36</f>
        <v>32</v>
      </c>
      <c r="E38" s="372"/>
      <c r="F38" s="372">
        <f>F24+F36</f>
        <v>32</v>
      </c>
      <c r="G38" s="372"/>
      <c r="H38" s="372">
        <f t="shared" si="3"/>
        <v>32</v>
      </c>
      <c r="I38" s="372">
        <f t="shared" si="3"/>
        <v>32</v>
      </c>
      <c r="J38" s="373">
        <f t="shared" si="2"/>
        <v>128</v>
      </c>
    </row>
    <row r="39" spans="1:10" ht="14.25" thickBot="1">
      <c r="A39" s="182" t="s">
        <v>29</v>
      </c>
      <c r="B39" s="183"/>
      <c r="C39" s="184"/>
      <c r="D39" s="374">
        <f t="shared" si="3"/>
        <v>42</v>
      </c>
      <c r="E39" s="374"/>
      <c r="F39" s="374">
        <f>F25+F37</f>
        <v>39</v>
      </c>
      <c r="G39" s="374"/>
      <c r="H39" s="374">
        <f t="shared" si="3"/>
        <v>42</v>
      </c>
      <c r="I39" s="374">
        <f t="shared" si="3"/>
        <v>39</v>
      </c>
      <c r="J39" s="375">
        <f t="shared" si="2"/>
        <v>162</v>
      </c>
    </row>
    <row r="40" spans="1:10" ht="13.5">
      <c r="A40" s="571" t="s">
        <v>93</v>
      </c>
      <c r="B40" s="572"/>
      <c r="C40" s="186" t="s">
        <v>57</v>
      </c>
      <c r="D40" s="376">
        <v>2</v>
      </c>
      <c r="E40" s="376"/>
      <c r="F40" s="376">
        <v>2</v>
      </c>
      <c r="G40" s="376"/>
      <c r="H40" s="376">
        <v>2</v>
      </c>
      <c r="I40" s="376">
        <v>2</v>
      </c>
      <c r="J40" s="362">
        <f t="shared" ref="J40:J41" si="4">SUM(D40:I40)</f>
        <v>8</v>
      </c>
    </row>
    <row r="41" spans="1:10" ht="13.5">
      <c r="A41" s="573"/>
      <c r="B41" s="560"/>
      <c r="C41" s="177" t="s">
        <v>58</v>
      </c>
      <c r="D41" s="352">
        <v>1</v>
      </c>
      <c r="E41" s="352"/>
      <c r="F41" s="352">
        <v>1</v>
      </c>
      <c r="G41" s="352"/>
      <c r="H41" s="352">
        <v>1</v>
      </c>
      <c r="I41" s="352">
        <v>1</v>
      </c>
      <c r="J41" s="354">
        <f t="shared" si="4"/>
        <v>4</v>
      </c>
    </row>
    <row r="42" spans="1:10" ht="27">
      <c r="A42" s="574"/>
      <c r="B42" s="575"/>
      <c r="C42" s="162" t="s">
        <v>94</v>
      </c>
      <c r="D42" s="377">
        <f>D40+D41</f>
        <v>3</v>
      </c>
      <c r="E42" s="377"/>
      <c r="F42" s="377">
        <f>F40+F41</f>
        <v>3</v>
      </c>
      <c r="G42" s="377"/>
      <c r="H42" s="377">
        <f>H40+H41</f>
        <v>3</v>
      </c>
      <c r="I42" s="377">
        <f>I40+I41</f>
        <v>3</v>
      </c>
      <c r="J42" s="354">
        <f t="shared" ref="J42:J48" si="5">SUM(D42:I42)</f>
        <v>12</v>
      </c>
    </row>
    <row r="43" spans="1:10" ht="13.5">
      <c r="A43" s="557" t="s">
        <v>104</v>
      </c>
      <c r="B43" s="558"/>
      <c r="C43" s="396" t="s">
        <v>14</v>
      </c>
      <c r="D43" s="344">
        <v>1</v>
      </c>
      <c r="E43" s="344"/>
      <c r="F43" s="344">
        <v>1</v>
      </c>
      <c r="G43" s="344"/>
      <c r="H43" s="344"/>
      <c r="I43" s="344"/>
      <c r="J43" s="363">
        <f t="shared" si="5"/>
        <v>2</v>
      </c>
    </row>
    <row r="44" spans="1:10" ht="13.5">
      <c r="A44" s="559"/>
      <c r="B44" s="560"/>
      <c r="C44" s="400" t="s">
        <v>9</v>
      </c>
      <c r="D44" s="344"/>
      <c r="E44" s="344"/>
      <c r="F44" s="344"/>
      <c r="G44" s="344"/>
      <c r="H44" s="352">
        <v>1</v>
      </c>
      <c r="I44" s="352">
        <v>1</v>
      </c>
      <c r="J44" s="363"/>
    </row>
    <row r="45" spans="1:10" ht="13.5">
      <c r="A45" s="559"/>
      <c r="B45" s="560"/>
      <c r="C45" s="397" t="s">
        <v>158</v>
      </c>
      <c r="D45" s="352">
        <v>1</v>
      </c>
      <c r="E45" s="352"/>
      <c r="F45" s="352"/>
      <c r="G45" s="352"/>
      <c r="H45" s="352">
        <v>1</v>
      </c>
      <c r="I45" s="352">
        <v>1</v>
      </c>
      <c r="J45" s="354">
        <f t="shared" si="5"/>
        <v>3</v>
      </c>
    </row>
    <row r="46" spans="1:10" ht="13.5">
      <c r="A46" s="559"/>
      <c r="B46" s="560"/>
      <c r="C46" s="398" t="s">
        <v>105</v>
      </c>
      <c r="D46" s="352"/>
      <c r="E46" s="352"/>
      <c r="F46" s="352"/>
      <c r="G46" s="352"/>
      <c r="H46" s="352"/>
      <c r="I46" s="352"/>
      <c r="J46" s="354">
        <f t="shared" si="5"/>
        <v>0</v>
      </c>
    </row>
    <row r="47" spans="1:10">
      <c r="A47" s="559"/>
      <c r="B47" s="560"/>
      <c r="C47" s="555" t="s">
        <v>53</v>
      </c>
      <c r="D47" s="344"/>
      <c r="E47" s="344"/>
      <c r="F47" s="344">
        <v>1</v>
      </c>
      <c r="G47" s="344"/>
      <c r="H47" s="344"/>
      <c r="I47" s="344"/>
      <c r="J47" s="363">
        <f t="shared" si="5"/>
        <v>1</v>
      </c>
    </row>
    <row r="48" spans="1:10">
      <c r="A48" s="559"/>
      <c r="B48" s="560"/>
      <c r="C48" s="556"/>
      <c r="D48" s="361"/>
      <c r="E48" s="361"/>
      <c r="F48" s="361">
        <v>1</v>
      </c>
      <c r="G48" s="361"/>
      <c r="H48" s="361"/>
      <c r="I48" s="361"/>
      <c r="J48" s="363">
        <f t="shared" si="5"/>
        <v>1</v>
      </c>
    </row>
    <row r="49" spans="1:10" ht="27">
      <c r="A49" s="559"/>
      <c r="B49" s="560"/>
      <c r="C49" s="179" t="s">
        <v>85</v>
      </c>
      <c r="D49" s="378">
        <f>SUM(D43:D48)</f>
        <v>2</v>
      </c>
      <c r="E49" s="378"/>
      <c r="F49" s="378">
        <v>2</v>
      </c>
      <c r="G49" s="378"/>
      <c r="H49" s="378">
        <f>SUM(H43:H48)</f>
        <v>2</v>
      </c>
      <c r="I49" s="378">
        <v>2</v>
      </c>
      <c r="J49" s="357">
        <f>SUM(D49:I49)</f>
        <v>8</v>
      </c>
    </row>
    <row r="50" spans="1:10" ht="27.75" thickBot="1">
      <c r="A50" s="561"/>
      <c r="B50" s="562"/>
      <c r="C50" s="179" t="s">
        <v>85</v>
      </c>
      <c r="D50" s="378">
        <f>D49</f>
        <v>2</v>
      </c>
      <c r="E50" s="378"/>
      <c r="F50" s="378">
        <f>F49+F48</f>
        <v>3</v>
      </c>
      <c r="G50" s="378"/>
      <c r="H50" s="378">
        <f>H49</f>
        <v>2</v>
      </c>
      <c r="I50" s="378">
        <f>I48+I49</f>
        <v>2</v>
      </c>
      <c r="J50" s="357">
        <f>SUM(D50:I50)</f>
        <v>9</v>
      </c>
    </row>
    <row r="51" spans="1:10" ht="14.25" thickBot="1">
      <c r="A51" s="182" t="s">
        <v>150</v>
      </c>
      <c r="B51" s="189"/>
      <c r="C51" s="190"/>
      <c r="D51" s="379">
        <f>D38+D42+D49</f>
        <v>37</v>
      </c>
      <c r="E51" s="379"/>
      <c r="F51" s="379">
        <f>F38+F42+F49</f>
        <v>37</v>
      </c>
      <c r="G51" s="379"/>
      <c r="H51" s="379">
        <f>H24+H36+H42+H49</f>
        <v>37</v>
      </c>
      <c r="I51" s="379">
        <f>I24+I36+I42+I49</f>
        <v>37</v>
      </c>
      <c r="J51" s="373">
        <f>J38+J42+J49</f>
        <v>148</v>
      </c>
    </row>
    <row r="52" spans="1:10" ht="14.25" thickBot="1">
      <c r="A52" s="182" t="s">
        <v>151</v>
      </c>
      <c r="B52" s="189"/>
      <c r="C52" s="190"/>
      <c r="D52" s="380">
        <f>D39+D42+D49</f>
        <v>47</v>
      </c>
      <c r="E52" s="444"/>
      <c r="F52" s="444">
        <f>F39+F42+F48+F49</f>
        <v>45</v>
      </c>
      <c r="G52" s="444"/>
      <c r="H52" s="380">
        <f>H39+H42+H49</f>
        <v>47</v>
      </c>
      <c r="I52" s="380">
        <f>I39+I42+I49+I48</f>
        <v>44</v>
      </c>
      <c r="J52" s="375">
        <f>J39+J42+J50</f>
        <v>183</v>
      </c>
    </row>
    <row r="53" spans="1:10" ht="13.5">
      <c r="A53" s="563" t="s">
        <v>96</v>
      </c>
      <c r="B53" s="563"/>
      <c r="C53" s="165" t="s">
        <v>18</v>
      </c>
      <c r="D53" s="403">
        <v>1</v>
      </c>
      <c r="E53" s="676">
        <v>1</v>
      </c>
      <c r="F53" s="676"/>
      <c r="G53" s="676"/>
      <c r="H53" s="403">
        <v>1</v>
      </c>
      <c r="I53" s="403">
        <v>1</v>
      </c>
      <c r="J53" s="354">
        <f t="shared" ref="J53" si="6">SUM(D53:I53)</f>
        <v>4</v>
      </c>
    </row>
    <row r="54" spans="1:10" ht="13.5">
      <c r="A54" s="564"/>
      <c r="B54" s="564"/>
      <c r="C54" s="165" t="s">
        <v>30</v>
      </c>
      <c r="D54" s="404">
        <v>1</v>
      </c>
      <c r="E54" s="403"/>
      <c r="F54" s="403">
        <v>1</v>
      </c>
      <c r="G54" s="403"/>
      <c r="H54" s="403">
        <v>1</v>
      </c>
      <c r="I54" s="403">
        <v>1</v>
      </c>
      <c r="J54" s="354">
        <f>SUM(D54:I54)</f>
        <v>4</v>
      </c>
    </row>
    <row r="55" spans="1:10" ht="13.5">
      <c r="A55" s="564"/>
      <c r="B55" s="564"/>
      <c r="C55" s="89" t="s">
        <v>159</v>
      </c>
      <c r="D55" s="410"/>
      <c r="E55" s="410"/>
      <c r="F55" s="410">
        <v>1</v>
      </c>
      <c r="G55" s="410"/>
      <c r="H55" s="410"/>
      <c r="I55" s="410"/>
      <c r="J55" s="354">
        <f t="shared" ref="J55:J56" si="7">SUM(D55:I55)</f>
        <v>1</v>
      </c>
    </row>
    <row r="56" spans="1:10" ht="13.5">
      <c r="A56" s="564"/>
      <c r="B56" s="564"/>
      <c r="C56" s="395" t="s">
        <v>164</v>
      </c>
      <c r="D56" s="410"/>
      <c r="E56" s="410"/>
      <c r="F56" s="410"/>
      <c r="G56" s="410">
        <v>1</v>
      </c>
      <c r="H56" s="410">
        <v>1</v>
      </c>
      <c r="I56" s="410"/>
      <c r="J56" s="354">
        <f t="shared" si="7"/>
        <v>2</v>
      </c>
    </row>
    <row r="57" spans="1:10" ht="13.5">
      <c r="A57" s="564"/>
      <c r="B57" s="564"/>
      <c r="C57" s="395" t="s">
        <v>64</v>
      </c>
      <c r="D57" s="410">
        <v>1</v>
      </c>
      <c r="E57" s="410"/>
      <c r="F57" s="410"/>
      <c r="G57" s="410">
        <v>1</v>
      </c>
      <c r="H57" s="410"/>
      <c r="I57" s="410"/>
      <c r="J57" s="354">
        <f>SUM(D57:I57)</f>
        <v>2</v>
      </c>
    </row>
    <row r="58" spans="1:10" ht="13.5">
      <c r="A58" s="564"/>
      <c r="B58" s="564"/>
      <c r="C58" s="394" t="s">
        <v>13</v>
      </c>
      <c r="D58" s="436"/>
      <c r="E58" s="410"/>
      <c r="F58" s="410"/>
      <c r="G58" s="410">
        <v>1</v>
      </c>
      <c r="H58" s="410"/>
      <c r="I58" s="437"/>
      <c r="J58" s="354">
        <f>SUM(D58:I58)</f>
        <v>1</v>
      </c>
    </row>
    <row r="59" spans="1:10" ht="13.5">
      <c r="A59" s="564"/>
      <c r="B59" s="564"/>
      <c r="C59" s="343" t="s">
        <v>15</v>
      </c>
      <c r="D59" s="405"/>
      <c r="E59" s="403">
        <v>1</v>
      </c>
      <c r="F59" s="438"/>
      <c r="G59" s="403"/>
      <c r="H59" s="406"/>
      <c r="I59" s="407">
        <v>1</v>
      </c>
      <c r="J59" s="354">
        <f>SUM(D59:I59)</f>
        <v>2</v>
      </c>
    </row>
    <row r="60" spans="1:10" ht="13.5">
      <c r="A60" s="564"/>
      <c r="B60" s="564"/>
      <c r="C60" s="165" t="s">
        <v>16</v>
      </c>
      <c r="D60" s="408"/>
      <c r="E60" s="445">
        <v>1</v>
      </c>
      <c r="F60" s="438"/>
      <c r="G60" s="445"/>
      <c r="H60" s="408"/>
      <c r="I60" s="408">
        <v>1</v>
      </c>
      <c r="J60" s="362">
        <f>SUM(D59:I59)</f>
        <v>2</v>
      </c>
    </row>
    <row r="61" spans="1:10" ht="14.25" thickBot="1">
      <c r="A61" s="564"/>
      <c r="B61" s="564"/>
      <c r="C61" s="165" t="s">
        <v>160</v>
      </c>
      <c r="D61" s="409">
        <v>1</v>
      </c>
      <c r="E61" s="403"/>
      <c r="F61" s="403"/>
      <c r="G61" s="403"/>
      <c r="H61" s="409">
        <v>1</v>
      </c>
      <c r="I61" s="409"/>
      <c r="J61" s="354">
        <f>SUM(D60:I60)</f>
        <v>2</v>
      </c>
    </row>
    <row r="62" spans="1:10" ht="27.75" thickBot="1">
      <c r="A62" s="564"/>
      <c r="B62" s="564"/>
      <c r="C62" s="299" t="s">
        <v>114</v>
      </c>
      <c r="D62" s="381">
        <f>SUM(D53:D61)</f>
        <v>4</v>
      </c>
      <c r="E62" s="439">
        <f>SUM(E54:E61)</f>
        <v>2</v>
      </c>
      <c r="F62" s="439">
        <v>3</v>
      </c>
      <c r="G62" s="439">
        <f>SUM(G54:G61)</f>
        <v>3</v>
      </c>
      <c r="H62" s="381">
        <f>SUM(H53:H61)</f>
        <v>4</v>
      </c>
      <c r="I62" s="381">
        <f>SUM(I53:I61)</f>
        <v>4</v>
      </c>
      <c r="J62" s="382">
        <f>SUM(D62:I62)</f>
        <v>20</v>
      </c>
    </row>
    <row r="63" spans="1:10" ht="13.5">
      <c r="A63" s="542" t="s">
        <v>106</v>
      </c>
      <c r="B63" s="543"/>
      <c r="C63" s="400" t="s">
        <v>18</v>
      </c>
      <c r="D63" s="383">
        <v>1</v>
      </c>
      <c r="E63" s="678">
        <v>1</v>
      </c>
      <c r="F63" s="678"/>
      <c r="G63" s="678"/>
      <c r="H63" s="384">
        <v>1</v>
      </c>
      <c r="I63" s="384">
        <v>1</v>
      </c>
      <c r="J63" s="362">
        <f t="shared" ref="J63:J67" si="8">SUM(D63:I63)</f>
        <v>4</v>
      </c>
    </row>
    <row r="64" spans="1:10" ht="13.5">
      <c r="A64" s="544"/>
      <c r="B64" s="545"/>
      <c r="C64" s="400" t="s">
        <v>159</v>
      </c>
      <c r="D64" s="383">
        <v>1</v>
      </c>
      <c r="E64" s="680"/>
      <c r="F64" s="680"/>
      <c r="G64" s="680"/>
      <c r="H64" s="384"/>
      <c r="I64" s="384"/>
      <c r="J64" s="362">
        <f>SUM(D64:I64)</f>
        <v>1</v>
      </c>
    </row>
    <row r="65" spans="1:10" ht="13.5">
      <c r="A65" s="544"/>
      <c r="B65" s="545"/>
      <c r="C65" s="89" t="s">
        <v>9</v>
      </c>
      <c r="D65" s="282">
        <v>1</v>
      </c>
      <c r="E65" s="677">
        <v>1</v>
      </c>
      <c r="F65" s="677"/>
      <c r="G65" s="677"/>
      <c r="H65" s="282">
        <v>1</v>
      </c>
      <c r="I65" s="282">
        <v>1</v>
      </c>
      <c r="J65" s="363">
        <f t="shared" si="8"/>
        <v>4</v>
      </c>
    </row>
    <row r="66" spans="1:10" ht="13.5">
      <c r="A66" s="544"/>
      <c r="B66" s="545"/>
      <c r="C66" s="89" t="s">
        <v>64</v>
      </c>
      <c r="D66" s="282"/>
      <c r="E66" s="677">
        <v>1</v>
      </c>
      <c r="F66" s="677"/>
      <c r="G66" s="677"/>
      <c r="H66" s="282">
        <v>1</v>
      </c>
      <c r="I66" s="282">
        <v>1</v>
      </c>
      <c r="J66" s="363">
        <f t="shared" si="8"/>
        <v>3</v>
      </c>
    </row>
    <row r="67" spans="1:10" ht="14.25" thickBot="1">
      <c r="A67" s="544"/>
      <c r="B67" s="545"/>
      <c r="C67" s="394" t="s">
        <v>13</v>
      </c>
      <c r="D67" s="385">
        <v>1</v>
      </c>
      <c r="E67" s="679">
        <v>1</v>
      </c>
      <c r="F67" s="679"/>
      <c r="G67" s="679"/>
      <c r="H67" s="385">
        <v>1</v>
      </c>
      <c r="I67" s="385">
        <v>1</v>
      </c>
      <c r="J67" s="386">
        <f t="shared" si="8"/>
        <v>4</v>
      </c>
    </row>
    <row r="68" spans="1:10" ht="14.25" thickBot="1">
      <c r="A68" s="546"/>
      <c r="B68" s="547"/>
      <c r="C68" s="302" t="s">
        <v>115</v>
      </c>
      <c r="D68" s="387">
        <f>SUM(D63:D67)</f>
        <v>4</v>
      </c>
      <c r="E68" s="675">
        <f>SUM(E63:E67)</f>
        <v>4</v>
      </c>
      <c r="F68" s="675"/>
      <c r="G68" s="675"/>
      <c r="H68" s="387">
        <f>SUM(H63:H67)</f>
        <v>4</v>
      </c>
      <c r="I68" s="387">
        <f>SUM(I63:I67)</f>
        <v>4</v>
      </c>
      <c r="J68" s="388">
        <f>SUM(J63:J67)</f>
        <v>16</v>
      </c>
    </row>
    <row r="69" spans="1:10">
      <c r="A69" s="541" t="s">
        <v>97</v>
      </c>
      <c r="B69" s="541"/>
      <c r="C69" s="681"/>
      <c r="D69" s="440">
        <v>12</v>
      </c>
      <c r="E69" s="440"/>
      <c r="F69" s="440">
        <v>12</v>
      </c>
      <c r="G69" s="440"/>
      <c r="H69" s="440"/>
      <c r="I69" s="440"/>
      <c r="J69" s="442"/>
    </row>
    <row r="70" spans="1:10">
      <c r="A70" s="169"/>
      <c r="B70" s="170"/>
      <c r="C70" s="180" t="s">
        <v>162</v>
      </c>
      <c r="D70" s="391"/>
      <c r="E70" s="391"/>
      <c r="F70" s="391"/>
      <c r="G70" s="391"/>
      <c r="H70" s="391"/>
      <c r="I70" s="391"/>
      <c r="J70" s="392">
        <f>J52+J62+J68</f>
        <v>219</v>
      </c>
    </row>
    <row r="71" spans="1:10">
      <c r="A71" s="169"/>
      <c r="B71" s="170"/>
      <c r="C71" s="180" t="s">
        <v>161</v>
      </c>
      <c r="D71" s="391"/>
      <c r="E71" s="391"/>
      <c r="F71" s="391"/>
      <c r="G71" s="391"/>
      <c r="H71" s="391"/>
      <c r="I71" s="391"/>
      <c r="J71" s="392">
        <f>'5-7ОШ1'!G52+'8-9'!H58+'10-11проф.ОШ'!H69</f>
        <v>553</v>
      </c>
    </row>
    <row r="72" spans="1:10">
      <c r="A72" s="169"/>
      <c r="B72" s="170"/>
      <c r="C72" s="180"/>
      <c r="D72" s="391"/>
      <c r="E72" s="391"/>
      <c r="F72" s="391"/>
      <c r="G72" s="391"/>
      <c r="H72" s="391"/>
      <c r="I72" s="391"/>
      <c r="J72" s="392"/>
    </row>
  </sheetData>
  <mergeCells count="37">
    <mergeCell ref="B24:C24"/>
    <mergeCell ref="A1:I1"/>
    <mergeCell ref="B3:B6"/>
    <mergeCell ref="C3:C6"/>
    <mergeCell ref="D3:J3"/>
    <mergeCell ref="D4:F4"/>
    <mergeCell ref="H4:I4"/>
    <mergeCell ref="J5:J6"/>
    <mergeCell ref="E6:G6"/>
    <mergeCell ref="A69:C69"/>
    <mergeCell ref="B25:C25"/>
    <mergeCell ref="A26:A37"/>
    <mergeCell ref="B26:B35"/>
    <mergeCell ref="C34:C35"/>
    <mergeCell ref="B36:C36"/>
    <mergeCell ref="B37:C37"/>
    <mergeCell ref="A7:A25"/>
    <mergeCell ref="B7:B10"/>
    <mergeCell ref="C9:C10"/>
    <mergeCell ref="B11:B14"/>
    <mergeCell ref="C13:C14"/>
    <mergeCell ref="B15:B17"/>
    <mergeCell ref="B18:B20"/>
    <mergeCell ref="B21:B23"/>
    <mergeCell ref="C22:C23"/>
    <mergeCell ref="A40:B42"/>
    <mergeCell ref="A43:B50"/>
    <mergeCell ref="C47:C48"/>
    <mergeCell ref="A53:B62"/>
    <mergeCell ref="A63:B68"/>
    <mergeCell ref="E68:G68"/>
    <mergeCell ref="E53:G53"/>
    <mergeCell ref="E65:G65"/>
    <mergeCell ref="E63:G63"/>
    <mergeCell ref="E66:G66"/>
    <mergeCell ref="E67:G67"/>
    <mergeCell ref="E64:G64"/>
  </mergeCells>
  <pageMargins left="0.25" right="0.25" top="0.75" bottom="0.75" header="0.3" footer="0.3"/>
  <pageSetup paperSize="2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</vt:lpstr>
      <vt:lpstr>10-11</vt:lpstr>
      <vt:lpstr>5-7</vt:lpstr>
      <vt:lpstr>8-9</vt:lpstr>
      <vt:lpstr>10-11проф.ОШ</vt:lpstr>
      <vt:lpstr>5-7ОШ1</vt:lpstr>
      <vt:lpstr>10-2 с подгр.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elisa0412</cp:lastModifiedBy>
  <cp:lastPrinted>2014-09-12T02:38:34Z</cp:lastPrinted>
  <dcterms:created xsi:type="dcterms:W3CDTF">2003-05-15T02:44:17Z</dcterms:created>
  <dcterms:modified xsi:type="dcterms:W3CDTF">2014-12-16T07:59:02Z</dcterms:modified>
  <cp:category/>
</cp:coreProperties>
</file>